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<sst xmlns="http://schemas.openxmlformats.org/spreadsheetml/2006/main" count="102" uniqueCount="71">
  <si>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</si>
  <si>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</si>
  <si>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</si>
  <si>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</si>
  <si>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</si>
  <si>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Выполнение работ, связанных со сбором и обработкой первичных данных при проведении мероприятий по подготовке к проведению Всероссийской сельскохозяйственной переписи 2016 года</t>
  </si>
  <si>
    <t>Объект закупки (с указанием содержания работ)</t>
  </si>
  <si>
    <t>1, по соглашению сторон</t>
  </si>
  <si>
    <t xml:space="preserve">Выполнение работ, связанных со сбором и с обработкой первичных статистических данных, по проведению Федерального статистического наблюдения «Социально-демографическое обследование (микроперепись населения) 2015 года»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</si>
  <si>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  </t>
  </si>
  <si>
    <t xml:space="preserve">координатор </t>
  </si>
  <si>
    <t>руководитель подгруппы</t>
  </si>
  <si>
    <t>инструктор</t>
  </si>
  <si>
    <t>переписчик</t>
  </si>
  <si>
    <t>составитель списков</t>
  </si>
  <si>
    <t>интервьюер</t>
  </si>
  <si>
    <t>оператор ввода</t>
  </si>
  <si>
    <t>бригадир операторов</t>
  </si>
  <si>
    <t>специалист по составлению списков</t>
  </si>
  <si>
    <t>уполномоченный по вопросам переписи</t>
  </si>
  <si>
    <t>координатор по вопросам переписи</t>
  </si>
  <si>
    <t>регистратор</t>
  </si>
  <si>
    <t>ведущий инструктор</t>
  </si>
  <si>
    <t>координатор</t>
  </si>
  <si>
    <t>Выполнение работ, связанных со сбором и обработкой первичных данных при проведении мероприятий по подготовке к проведению Выборочного наблюдения качества и доступности услуг в сфере образования, здравоохранения и социального обслуживания, содействия занятости населения в Челябинской области в 2015 году</t>
  </si>
  <si>
    <t>Выполнение работ, связанных со сбором и с обработкой первичных статистических данных, по проведению выборочного наблюдения участия населения в непрерывном образовании в Челябинской области без автономных округов</t>
  </si>
  <si>
    <t>эксперт</t>
  </si>
  <si>
    <t>экономист</t>
  </si>
  <si>
    <t>Выполнение работ, связанных со сбором и обработкой первичных данных при проведении мероприятий по проведеению выборочного обследования населения по проблемам занятости, в том числе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</si>
  <si>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</t>
  </si>
  <si>
    <t>Выполнение работ, связанных со сбором и обработкой первичных данных при проведении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</t>
  </si>
  <si>
    <t>Выполнение работ, связанных со сбором и обработкой первичных данных при проведении федерального  статаистического наблюдения за деятельностью социально ориентированных некоммерческих организаций</t>
  </si>
  <si>
    <t>Федеральное  статистическое наблюдение за деятельностью социально ориентированных некоммерческих организаций  КБК: 15701130342020244226</t>
  </si>
  <si>
    <t>Подготовка и проведение Выборочного наблюдения качества и доступности услуг в сфере образования, здравоохранения и социального обслуживания, содействия занятости населения в Челябинской области без автономных округов в 2015 году КБК:15701131592020244226</t>
  </si>
  <si>
    <t>Подготовка и проведение Всероссийской сельскохозяйственной переписи 2016 года КБК:15701131592020244226</t>
  </si>
  <si>
    <t xml:space="preserve">Подготовка и проведение Федерального статистического наблюдения «Социально-демографическое обследование (микроперепись населения) 2015 года»    КБК:15701131592020244226 </t>
  </si>
  <si>
    <t>Подготовка и проведение Сплошного федерального статистического наблюдения за деятельностью субъектов малого и среднего предпринимательства      КБК:15701131592020244226</t>
  </si>
  <si>
    <t>Подготовка и проведение федерального статистического наблюдения "Сведения о деятельности ИП в розничной торговле" КБК: 15701131590019244226</t>
  </si>
  <si>
    <t>Подготовка и проведение Выборочного наблюдения доходов населения и участия в социальных программах КБК:15701131592020244226</t>
  </si>
  <si>
    <t>Федеральное статистическое наблюдение в сфере оплаты труда отдельных категорий работников, в отношении которых предусмотрены мероприятия по повышению средней заработной платы КБК:15701131592020244226</t>
  </si>
  <si>
    <t>Проведение выборочного обследования населения по проблемам занятости  КБК:15701131592020244226</t>
  </si>
  <si>
    <t>Работы по проведению выборочного наблюдения по форме федерального наблюдения № 2 в 2015 г.  КБК:15701131590019244226</t>
  </si>
  <si>
    <t>Обследование сельскохозяйственной деятельности хозяйств населения</t>
  </si>
  <si>
    <t>Показатели характеризующие имущественное и финансовое положение организаций  КБК:15701131590019244226</t>
  </si>
  <si>
    <t>оператор</t>
  </si>
  <si>
    <t>Статистическое наблюдение за обьемами продажи на розничных рынках  КБК:15701131590019244226</t>
  </si>
  <si>
    <t>Выполнение работ, связанных со сбором и обработкой первичных данных при проведении мероприятий по статистическому наблюдению за обьемами продажи на розничных рынках</t>
  </si>
  <si>
    <t>Подготовка и проведение Выборочного наблюдения участия населения в непрерывном образовании  КБК:15701131592020244226</t>
  </si>
  <si>
    <t>Количество исполненных контрактов  (без учета расторгнутых), единиц</t>
  </si>
  <si>
    <t>3, по соглашению сторон</t>
  </si>
  <si>
    <t>Выполнение работ, связанных со сбором и обработкой первичных данных при проведении мероприятий по статистическому наблюдению по вопросам использования населением информационных технологий и информационно-телекоммуникационных сетей</t>
  </si>
  <si>
    <t>Выборочное статистическое наблюдение по вопросам использования населением информационных технологий и информационно-телекоммуникационных сетей в ноябре-декабре 2015 года  КБК: 15701132342020244226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</si>
  <si>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</si>
  <si>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инструктор районного  уровня</t>
  </si>
  <si>
    <t>5, по соглашению сторон</t>
  </si>
  <si>
    <t>инспектор по формированию корреспонденции для отправки</t>
  </si>
  <si>
    <t>специалист по вопросам переписи</t>
  </si>
  <si>
    <t xml:space="preserve">оператор формального и логического контроля </t>
  </si>
  <si>
    <t>6, по соглашению сторон</t>
  </si>
  <si>
    <t>2, по соглашению сторон</t>
  </si>
  <si>
    <t>Выполнение работ, связанных со сбором и обработкой показателей характеризующих имущественное и    финансовое положение организаций</t>
  </si>
  <si>
    <t>кодировщик</t>
  </si>
  <si>
    <t>бригадир-инструктор</t>
  </si>
  <si>
    <t>8, по соглашению сторон</t>
  </si>
  <si>
    <t>независимый эксперт</t>
  </si>
  <si>
    <t>Оказание экспертных услуг в комиссиях Челябинскстата  КБК: 15701131590019244226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</si>
  <si>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28.12.2015 г. 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</si>
  <si>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                                                    Выполнение работ по подшивке бухгалтерской документации за 2015 год  КБК:15701131590019244226</t>
  </si>
  <si>
    <t xml:space="preserve">          15, по соглашению сторон</t>
  </si>
  <si>
    <t xml:space="preserve">          14,по соглашению сторон</t>
  </si>
  <si>
    <t>подрядчик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</si>
</sst>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 tint="0.0499899983406066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/>
    </xf>
    <xf numFmtId="0" fontId="0" fillId="0" borderId="0" xfId="0" applyFill="1" applyAlignment="1">
      <alignment/>
    </xf>
    <xf numFmtId="49" fontId="5" fillId="33" borderId="12" xfId="0" applyNumberFormat="1" applyFont="1" applyFill="1" applyBorder="1" applyAlignment="1">
      <alignment horizontal="left" vertical="center" wrapText="1"/>
    </xf>
    <xf numFmtId="1" fontId="45" fillId="33" borderId="12" xfId="0" applyNumberFormat="1" applyFont="1" applyFill="1" applyBorder="1" applyAlignment="1">
      <alignment horizontal="center" vertical="center"/>
    </xf>
    <xf numFmtId="4" fontId="45" fillId="33" borderId="12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vertical="center"/>
    </xf>
    <xf numFmtId="0" fontId="43" fillId="33" borderId="12" xfId="0" applyFont="1" applyFill="1" applyBorder="1" applyAlignment="1">
      <alignment/>
    </xf>
    <xf numFmtId="49" fontId="43" fillId="33" borderId="12" xfId="0" applyNumberFormat="1" applyFont="1" applyFill="1" applyBorder="1" applyAlignment="1">
      <alignment wrapText="1"/>
    </xf>
    <xf numFmtId="1" fontId="43" fillId="33" borderId="12" xfId="0" applyNumberFormat="1" applyFont="1" applyFill="1" applyBorder="1" applyAlignment="1">
      <alignment horizontal="center" vertical="center"/>
    </xf>
    <xf numFmtId="4" fontId="43" fillId="33" borderId="12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4" fontId="46" fillId="33" borderId="12" xfId="0" applyNumberFormat="1" applyFont="1" applyFill="1" applyBorder="1" applyAlignment="1">
      <alignment horizontal="center" vertical="center"/>
    </xf>
    <xf numFmtId="1" fontId="46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vertical="center" wrapText="1"/>
    </xf>
    <xf numFmtId="1" fontId="4" fillId="33" borderId="12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/>
    </xf>
    <xf numFmtId="0" fontId="0" fillId="33" borderId="0" xfId="0" applyFill="1" applyAlignment="1">
      <alignment/>
    </xf>
    <xf numFmtId="49" fontId="5" fillId="33" borderId="12" xfId="0" applyNumberFormat="1" applyFont="1" applyFill="1" applyBorder="1" applyAlignment="1">
      <alignment wrapText="1"/>
    </xf>
    <xf numFmtId="4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43" fillId="33" borderId="12" xfId="0" applyFont="1" applyFill="1" applyBorder="1" applyAlignment="1">
      <alignment vertical="center" wrapText="1"/>
    </xf>
    <xf numFmtId="0" fontId="45" fillId="33" borderId="12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vertical="top" wrapText="1"/>
    </xf>
    <xf numFmtId="1" fontId="43" fillId="33" borderId="12" xfId="0" applyNumberFormat="1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/>
    </xf>
    <xf numFmtId="0" fontId="43" fillId="33" borderId="12" xfId="0" applyNumberFormat="1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4" fontId="45" fillId="33" borderId="12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wrapText="1"/>
    </xf>
    <xf numFmtId="4" fontId="43" fillId="33" borderId="12" xfId="0" applyNumberFormat="1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3" fontId="45" fillId="33" borderId="12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wrapText="1"/>
    </xf>
    <xf numFmtId="0" fontId="4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5" fillId="33" borderId="12" xfId="0" applyFont="1" applyFill="1" applyBorder="1" applyAlignment="1">
      <alignment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164" fontId="43" fillId="33" borderId="16" xfId="0" applyNumberFormat="1" applyFont="1" applyFill="1" applyBorder="1" applyAlignment="1">
      <alignment horizontal="center" vertical="center"/>
    </xf>
    <xf numFmtId="164" fontId="43" fillId="33" borderId="17" xfId="0" applyNumberFormat="1" applyFont="1" applyFill="1" applyBorder="1" applyAlignment="1">
      <alignment horizontal="center" vertical="center"/>
    </xf>
    <xf numFmtId="1" fontId="43" fillId="33" borderId="16" xfId="0" applyNumberFormat="1" applyFont="1" applyFill="1" applyBorder="1" applyAlignment="1">
      <alignment horizontal="center" vertical="center"/>
    </xf>
    <xf numFmtId="1" fontId="43" fillId="33" borderId="17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4202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53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2.8515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</cols>
  <sheetData>
    <row r="1" spans="1:16" ht="51.75" customHeight="1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"/>
    </row>
    <row r="2" spans="1:16" ht="30" customHeight="1">
      <c r="A2" s="60" t="s">
        <v>52</v>
      </c>
      <c r="B2" s="60"/>
      <c r="C2" s="60"/>
      <c r="D2" s="60"/>
      <c r="E2" s="60"/>
      <c r="F2" s="60"/>
      <c r="G2" s="60"/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6</v>
      </c>
      <c r="B3" s="6" t="s">
        <v>0</v>
      </c>
      <c r="C3" s="6" t="s">
        <v>1</v>
      </c>
      <c r="D3" s="5" t="s">
        <v>2</v>
      </c>
      <c r="E3" s="5" t="s">
        <v>48</v>
      </c>
      <c r="F3" s="5" t="s">
        <v>3</v>
      </c>
      <c r="G3" s="5" t="s">
        <v>4</v>
      </c>
      <c r="H3" s="7"/>
      <c r="I3" s="7"/>
      <c r="J3" s="7"/>
      <c r="K3" s="7"/>
      <c r="L3" s="7"/>
      <c r="M3" s="7"/>
      <c r="N3" s="7"/>
      <c r="O3" s="7"/>
    </row>
    <row r="4" spans="1:15" ht="15">
      <c r="A4" s="61" t="s">
        <v>34</v>
      </c>
      <c r="B4" s="62"/>
      <c r="C4" s="62"/>
      <c r="D4" s="62"/>
      <c r="E4" s="62"/>
      <c r="F4" s="62"/>
      <c r="G4" s="63"/>
      <c r="H4" s="8"/>
      <c r="I4" s="8"/>
      <c r="J4" s="8"/>
      <c r="K4" s="8"/>
      <c r="L4" s="8"/>
      <c r="M4" s="8"/>
      <c r="N4" s="8"/>
      <c r="O4" s="8"/>
    </row>
    <row r="5" spans="1:15" ht="55.5" customHeight="1">
      <c r="A5" s="9" t="s">
        <v>5</v>
      </c>
      <c r="B5" s="10">
        <f>SUM(B6:B13)</f>
        <v>946</v>
      </c>
      <c r="C5" s="11">
        <f>SUM(C6:C13)</f>
        <v>16201333.93</v>
      </c>
      <c r="D5" s="12"/>
      <c r="E5" s="10">
        <f>SUM(E6:E13)</f>
        <v>931</v>
      </c>
      <c r="F5" s="12"/>
      <c r="G5" s="13" t="s">
        <v>68</v>
      </c>
      <c r="H5" s="8"/>
      <c r="I5" s="8"/>
      <c r="J5" s="8"/>
      <c r="K5" s="8"/>
      <c r="L5" s="8"/>
      <c r="M5" s="8"/>
      <c r="N5" s="8"/>
      <c r="O5" s="8"/>
    </row>
    <row r="6" spans="1:15" ht="15">
      <c r="A6" s="14" t="s">
        <v>11</v>
      </c>
      <c r="B6" s="15">
        <v>2</v>
      </c>
      <c r="C6" s="16">
        <f>42919.72+196650</f>
        <v>239569.72</v>
      </c>
      <c r="D6" s="15"/>
      <c r="E6" s="15">
        <v>2</v>
      </c>
      <c r="F6" s="15"/>
      <c r="G6" s="17"/>
      <c r="H6" s="8"/>
      <c r="I6" s="8"/>
      <c r="J6" s="8"/>
      <c r="K6" s="8"/>
      <c r="L6" s="8"/>
      <c r="M6" s="8"/>
      <c r="N6" s="8"/>
      <c r="O6" s="8"/>
    </row>
    <row r="7" spans="1:15" ht="15">
      <c r="A7" s="14" t="s">
        <v>26</v>
      </c>
      <c r="B7" s="15">
        <v>2</v>
      </c>
      <c r="C7" s="16">
        <v>79843.08</v>
      </c>
      <c r="D7" s="15"/>
      <c r="E7" s="15">
        <v>2</v>
      </c>
      <c r="F7" s="15"/>
      <c r="G7" s="18"/>
      <c r="H7" s="8"/>
      <c r="I7" s="8"/>
      <c r="J7" s="8"/>
      <c r="K7" s="8"/>
      <c r="L7" s="8"/>
      <c r="M7" s="8"/>
      <c r="N7" s="8"/>
      <c r="O7" s="8"/>
    </row>
    <row r="8" spans="1:15" ht="15">
      <c r="A8" s="14" t="s">
        <v>27</v>
      </c>
      <c r="B8" s="15">
        <v>1</v>
      </c>
      <c r="C8" s="16">
        <v>34212.41</v>
      </c>
      <c r="D8" s="15"/>
      <c r="E8" s="15">
        <v>1</v>
      </c>
      <c r="F8" s="15"/>
      <c r="G8" s="18"/>
      <c r="H8" s="8"/>
      <c r="I8" s="8"/>
      <c r="J8" s="8"/>
      <c r="K8" s="8"/>
      <c r="L8" s="8"/>
      <c r="M8" s="8"/>
      <c r="N8" s="8"/>
      <c r="O8" s="8"/>
    </row>
    <row r="9" spans="1:15" ht="15">
      <c r="A9" s="14" t="s">
        <v>18</v>
      </c>
      <c r="B9" s="19">
        <v>259</v>
      </c>
      <c r="C9" s="20">
        <v>4400987.8</v>
      </c>
      <c r="D9" s="21"/>
      <c r="E9" s="21">
        <v>256</v>
      </c>
      <c r="F9" s="15"/>
      <c r="G9" s="17" t="s">
        <v>49</v>
      </c>
      <c r="H9" s="8"/>
      <c r="I9" s="8"/>
      <c r="J9" s="8"/>
      <c r="K9" s="8"/>
      <c r="L9" s="8"/>
      <c r="M9" s="8"/>
      <c r="N9" s="8"/>
      <c r="O9" s="8"/>
    </row>
    <row r="10" spans="1:15" ht="15">
      <c r="A10" s="14" t="s">
        <v>20</v>
      </c>
      <c r="B10" s="15">
        <v>2</v>
      </c>
      <c r="C10" s="16">
        <v>372600</v>
      </c>
      <c r="D10" s="15"/>
      <c r="E10" s="15">
        <v>2</v>
      </c>
      <c r="F10" s="15"/>
      <c r="G10" s="17"/>
      <c r="H10" s="8"/>
      <c r="I10" s="8"/>
      <c r="J10" s="8"/>
      <c r="K10" s="8"/>
      <c r="L10" s="8"/>
      <c r="M10" s="8"/>
      <c r="N10" s="8"/>
      <c r="O10" s="8"/>
    </row>
    <row r="11" spans="1:15" ht="15">
      <c r="A11" s="14" t="s">
        <v>56</v>
      </c>
      <c r="B11" s="15">
        <v>9</v>
      </c>
      <c r="C11" s="16">
        <f>558121.05</f>
        <v>558121.05</v>
      </c>
      <c r="D11" s="15"/>
      <c r="E11" s="15">
        <v>6</v>
      </c>
      <c r="F11" s="15"/>
      <c r="G11" s="17" t="s">
        <v>49</v>
      </c>
      <c r="H11" s="8"/>
      <c r="I11" s="8"/>
      <c r="J11" s="8"/>
      <c r="K11" s="8"/>
      <c r="L11" s="8"/>
      <c r="M11" s="8"/>
      <c r="N11" s="8"/>
      <c r="O11" s="8"/>
    </row>
    <row r="12" spans="1:15" ht="15">
      <c r="A12" s="14" t="s">
        <v>19</v>
      </c>
      <c r="B12" s="19">
        <v>190</v>
      </c>
      <c r="C12" s="16">
        <f>6586134.33</f>
        <v>6586134.33</v>
      </c>
      <c r="D12" s="15"/>
      <c r="E12" s="15">
        <v>182</v>
      </c>
      <c r="F12" s="15"/>
      <c r="G12" s="17" t="s">
        <v>63</v>
      </c>
      <c r="H12" s="8"/>
      <c r="I12" s="8"/>
      <c r="J12" s="8"/>
      <c r="K12" s="8"/>
      <c r="L12" s="8"/>
      <c r="M12" s="8"/>
      <c r="N12" s="8"/>
      <c r="O12" s="8"/>
    </row>
    <row r="13" spans="1:15" ht="15">
      <c r="A13" s="14" t="s">
        <v>21</v>
      </c>
      <c r="B13" s="15">
        <v>481</v>
      </c>
      <c r="C13" s="16">
        <v>3929865.54</v>
      </c>
      <c r="D13" s="15"/>
      <c r="E13" s="15">
        <v>480</v>
      </c>
      <c r="F13" s="15"/>
      <c r="G13" s="17" t="s">
        <v>7</v>
      </c>
      <c r="H13" s="8"/>
      <c r="I13" s="8"/>
      <c r="J13" s="8"/>
      <c r="K13" s="8"/>
      <c r="L13" s="8"/>
      <c r="M13" s="8"/>
      <c r="N13" s="8"/>
      <c r="O13" s="8"/>
    </row>
    <row r="14" spans="1:7" ht="34.5" customHeight="1">
      <c r="A14" s="64" t="s">
        <v>33</v>
      </c>
      <c r="B14" s="65"/>
      <c r="C14" s="65"/>
      <c r="D14" s="65"/>
      <c r="E14" s="65"/>
      <c r="F14" s="65"/>
      <c r="G14" s="66"/>
    </row>
    <row r="15" spans="1:7" s="27" customFormat="1" ht="81" customHeight="1">
      <c r="A15" s="22" t="s">
        <v>24</v>
      </c>
      <c r="B15" s="23">
        <f>SUM(B16:B20)</f>
        <v>38</v>
      </c>
      <c r="C15" s="24">
        <f>SUM(C16:C20)</f>
        <v>542243.3899999999</v>
      </c>
      <c r="D15" s="25"/>
      <c r="E15" s="23">
        <f>SUM(E16:E20)</f>
        <v>38</v>
      </c>
      <c r="F15" s="25"/>
      <c r="G15" s="26"/>
    </row>
    <row r="16" spans="1:7" s="27" customFormat="1" ht="15">
      <c r="A16" s="28" t="s">
        <v>17</v>
      </c>
      <c r="B16" s="19">
        <v>1</v>
      </c>
      <c r="C16" s="29">
        <v>8093.7</v>
      </c>
      <c r="D16" s="19"/>
      <c r="E16" s="19">
        <v>1</v>
      </c>
      <c r="F16" s="19"/>
      <c r="G16" s="30"/>
    </row>
    <row r="17" spans="1:7" s="27" customFormat="1" ht="15">
      <c r="A17" s="28" t="s">
        <v>16</v>
      </c>
      <c r="B17" s="31">
        <v>5</v>
      </c>
      <c r="C17" s="32">
        <v>30849</v>
      </c>
      <c r="D17" s="33"/>
      <c r="E17" s="19">
        <v>5</v>
      </c>
      <c r="F17" s="33"/>
      <c r="G17" s="26"/>
    </row>
    <row r="18" spans="1:7" s="27" customFormat="1" ht="15">
      <c r="A18" s="28" t="s">
        <v>11</v>
      </c>
      <c r="B18" s="31">
        <v>1</v>
      </c>
      <c r="C18" s="32">
        <v>49307.59</v>
      </c>
      <c r="D18" s="33"/>
      <c r="E18" s="19">
        <v>1</v>
      </c>
      <c r="F18" s="33"/>
      <c r="G18" s="26"/>
    </row>
    <row r="19" spans="1:7" s="27" customFormat="1" ht="15">
      <c r="A19" s="28" t="s">
        <v>12</v>
      </c>
      <c r="B19" s="31">
        <v>5</v>
      </c>
      <c r="C19" s="32">
        <v>177735.8</v>
      </c>
      <c r="D19" s="33"/>
      <c r="E19" s="19">
        <v>5</v>
      </c>
      <c r="F19" s="33"/>
      <c r="G19" s="26"/>
    </row>
    <row r="20" spans="1:7" s="27" customFormat="1" ht="15">
      <c r="A20" s="28" t="s">
        <v>15</v>
      </c>
      <c r="B20" s="31">
        <v>26</v>
      </c>
      <c r="C20" s="32">
        <v>276257.3</v>
      </c>
      <c r="D20" s="33"/>
      <c r="E20" s="19">
        <v>26</v>
      </c>
      <c r="F20" s="33"/>
      <c r="G20" s="26"/>
    </row>
    <row r="21" spans="1:7" ht="15">
      <c r="A21" s="67" t="s">
        <v>47</v>
      </c>
      <c r="B21" s="68"/>
      <c r="C21" s="68"/>
      <c r="D21" s="68"/>
      <c r="E21" s="68"/>
      <c r="F21" s="68"/>
      <c r="G21" s="69"/>
    </row>
    <row r="22" spans="1:7" s="27" customFormat="1" ht="67.5" customHeight="1">
      <c r="A22" s="34" t="s">
        <v>25</v>
      </c>
      <c r="B22" s="23">
        <f>SUM(B23:B26)</f>
        <v>72</v>
      </c>
      <c r="C22" s="24">
        <f>SUM(C23:C26)</f>
        <v>423140.04</v>
      </c>
      <c r="D22" s="35"/>
      <c r="E22" s="23">
        <f>SUM(E23:E26)</f>
        <v>72</v>
      </c>
      <c r="F22" s="35"/>
      <c r="G22" s="26"/>
    </row>
    <row r="23" spans="1:7" s="27" customFormat="1" ht="15">
      <c r="A23" s="28" t="s">
        <v>11</v>
      </c>
      <c r="B23" s="31">
        <v>4</v>
      </c>
      <c r="C23" s="29">
        <v>59885.86</v>
      </c>
      <c r="D23" s="31"/>
      <c r="E23" s="31">
        <v>4</v>
      </c>
      <c r="F23" s="31"/>
      <c r="G23" s="36"/>
    </row>
    <row r="24" spans="1:7" s="27" customFormat="1" ht="15">
      <c r="A24" s="28" t="s">
        <v>17</v>
      </c>
      <c r="B24" s="31">
        <v>2</v>
      </c>
      <c r="C24" s="29">
        <v>20273</v>
      </c>
      <c r="D24" s="31"/>
      <c r="E24" s="31">
        <v>2</v>
      </c>
      <c r="F24" s="31"/>
      <c r="G24" s="36"/>
    </row>
    <row r="25" spans="1:7" s="27" customFormat="1" ht="15">
      <c r="A25" s="28" t="s">
        <v>16</v>
      </c>
      <c r="B25" s="31">
        <v>3</v>
      </c>
      <c r="C25" s="29">
        <v>19938.06</v>
      </c>
      <c r="D25" s="31"/>
      <c r="E25" s="31">
        <v>3</v>
      </c>
      <c r="F25" s="31"/>
      <c r="G25" s="36"/>
    </row>
    <row r="26" spans="1:7" s="27" customFormat="1" ht="15">
      <c r="A26" s="28" t="s">
        <v>15</v>
      </c>
      <c r="B26" s="31">
        <v>63</v>
      </c>
      <c r="C26" s="29">
        <f>107681.04*3</f>
        <v>323043.12</v>
      </c>
      <c r="D26" s="31"/>
      <c r="E26" s="31">
        <v>63</v>
      </c>
      <c r="F26" s="31"/>
      <c r="G26" s="36"/>
    </row>
    <row r="27" spans="1:7" ht="29.25" customHeight="1">
      <c r="A27" s="81" t="s">
        <v>35</v>
      </c>
      <c r="B27" s="82"/>
      <c r="C27" s="82"/>
      <c r="D27" s="82"/>
      <c r="E27" s="82"/>
      <c r="F27" s="82"/>
      <c r="G27" s="83"/>
    </row>
    <row r="28" spans="1:7" s="27" customFormat="1" ht="63.75">
      <c r="A28" s="37" t="s">
        <v>8</v>
      </c>
      <c r="B28" s="10">
        <f>SUM(B29:B33)</f>
        <v>167</v>
      </c>
      <c r="C28" s="11">
        <f>SUM(C29:C33)</f>
        <v>3493541.13</v>
      </c>
      <c r="D28" s="38"/>
      <c r="E28" s="38">
        <f>SUM(E29:E33)</f>
        <v>167</v>
      </c>
      <c r="F28" s="38"/>
      <c r="G28" s="13"/>
    </row>
    <row r="29" spans="1:7" s="27" customFormat="1" ht="15">
      <c r="A29" s="39" t="s">
        <v>26</v>
      </c>
      <c r="B29" s="15">
        <v>9</v>
      </c>
      <c r="C29" s="16">
        <v>195438.47</v>
      </c>
      <c r="D29" s="17"/>
      <c r="E29" s="17">
        <v>9</v>
      </c>
      <c r="F29" s="17"/>
      <c r="G29" s="13"/>
    </row>
    <row r="30" spans="1:7" s="27" customFormat="1" ht="15">
      <c r="A30" s="39" t="s">
        <v>27</v>
      </c>
      <c r="B30" s="15">
        <v>1</v>
      </c>
      <c r="C30" s="16">
        <v>17787.9</v>
      </c>
      <c r="D30" s="17"/>
      <c r="E30" s="17">
        <v>1</v>
      </c>
      <c r="F30" s="17"/>
      <c r="G30" s="13"/>
    </row>
    <row r="31" spans="1:7" s="27" customFormat="1" ht="15">
      <c r="A31" s="39" t="s">
        <v>11</v>
      </c>
      <c r="B31" s="15">
        <v>3</v>
      </c>
      <c r="C31" s="16">
        <v>208047.36</v>
      </c>
      <c r="D31" s="17"/>
      <c r="E31" s="17">
        <v>3</v>
      </c>
      <c r="F31" s="17"/>
      <c r="G31" s="13"/>
    </row>
    <row r="32" spans="1:7" s="27" customFormat="1" ht="15">
      <c r="A32" s="14" t="s">
        <v>13</v>
      </c>
      <c r="B32" s="40">
        <v>123</v>
      </c>
      <c r="C32" s="16">
        <v>2350425</v>
      </c>
      <c r="D32" s="40"/>
      <c r="E32" s="40">
        <f>82+41</f>
        <v>123</v>
      </c>
      <c r="F32" s="40"/>
      <c r="G32" s="41"/>
    </row>
    <row r="33" spans="1:7" s="27" customFormat="1" ht="15">
      <c r="A33" s="14" t="s">
        <v>12</v>
      </c>
      <c r="B33" s="40">
        <v>31</v>
      </c>
      <c r="C33" s="16">
        <v>721842.4</v>
      </c>
      <c r="D33" s="40"/>
      <c r="E33" s="40">
        <v>31</v>
      </c>
      <c r="F33" s="40"/>
      <c r="G33" s="41"/>
    </row>
    <row r="34" spans="1:7" s="27" customFormat="1" ht="28.5" customHeight="1">
      <c r="A34" s="84" t="s">
        <v>36</v>
      </c>
      <c r="B34" s="85"/>
      <c r="C34" s="85"/>
      <c r="D34" s="85"/>
      <c r="E34" s="85"/>
      <c r="F34" s="85"/>
      <c r="G34" s="86"/>
    </row>
    <row r="35" spans="1:7" s="27" customFormat="1" ht="68.25" customHeight="1">
      <c r="A35" s="37" t="s">
        <v>9</v>
      </c>
      <c r="B35" s="10">
        <f>SUM(B36:B42)</f>
        <v>199</v>
      </c>
      <c r="C35" s="11">
        <f>SUM(C36:C42)</f>
        <v>3634134.12</v>
      </c>
      <c r="D35" s="10"/>
      <c r="E35" s="10">
        <v>187</v>
      </c>
      <c r="F35" s="10"/>
      <c r="G35" s="13" t="s">
        <v>69</v>
      </c>
    </row>
    <row r="36" spans="1:7" s="27" customFormat="1" ht="15">
      <c r="A36" s="14" t="s">
        <v>11</v>
      </c>
      <c r="B36" s="40">
        <v>1</v>
      </c>
      <c r="C36" s="16">
        <v>70794</v>
      </c>
      <c r="D36" s="40"/>
      <c r="E36" s="40">
        <v>1</v>
      </c>
      <c r="F36" s="40"/>
      <c r="G36" s="41"/>
    </row>
    <row r="37" spans="1:7" s="27" customFormat="1" ht="15">
      <c r="A37" s="14" t="s">
        <v>10</v>
      </c>
      <c r="B37" s="15">
        <v>1</v>
      </c>
      <c r="C37" s="16">
        <v>61927.5</v>
      </c>
      <c r="D37" s="15"/>
      <c r="E37" s="15">
        <v>1</v>
      </c>
      <c r="F37" s="15"/>
      <c r="G37" s="17"/>
    </row>
    <row r="38" spans="1:7" s="27" customFormat="1" ht="15">
      <c r="A38" s="14" t="s">
        <v>22</v>
      </c>
      <c r="B38" s="40">
        <v>3</v>
      </c>
      <c r="C38" s="16">
        <v>116403</v>
      </c>
      <c r="D38" s="15"/>
      <c r="E38" s="15">
        <v>2</v>
      </c>
      <c r="F38" s="15"/>
      <c r="G38" s="17" t="s">
        <v>7</v>
      </c>
    </row>
    <row r="39" spans="1:7" s="27" customFormat="1" ht="15">
      <c r="A39" s="13" t="s">
        <v>12</v>
      </c>
      <c r="B39" s="15">
        <v>5</v>
      </c>
      <c r="C39" s="16">
        <f>99820+11500</f>
        <v>111320</v>
      </c>
      <c r="D39" s="15"/>
      <c r="E39" s="15">
        <v>3</v>
      </c>
      <c r="F39" s="15"/>
      <c r="G39" s="17" t="s">
        <v>59</v>
      </c>
    </row>
    <row r="40" spans="1:7" s="27" customFormat="1" ht="15">
      <c r="A40" s="13" t="s">
        <v>53</v>
      </c>
      <c r="B40" s="15">
        <v>76</v>
      </c>
      <c r="C40" s="16">
        <v>1834365.19</v>
      </c>
      <c r="D40" s="15"/>
      <c r="E40" s="15">
        <v>71</v>
      </c>
      <c r="F40" s="15"/>
      <c r="G40" s="17" t="s">
        <v>54</v>
      </c>
    </row>
    <row r="41" spans="1:7" s="27" customFormat="1" ht="15">
      <c r="A41" s="13" t="s">
        <v>21</v>
      </c>
      <c r="B41" s="15">
        <v>73</v>
      </c>
      <c r="C41" s="16">
        <v>968505.3</v>
      </c>
      <c r="D41" s="15"/>
      <c r="E41" s="15">
        <v>67</v>
      </c>
      <c r="F41" s="15"/>
      <c r="G41" s="17" t="s">
        <v>58</v>
      </c>
    </row>
    <row r="42" spans="1:7" s="27" customFormat="1" ht="15">
      <c r="A42" s="13" t="s">
        <v>55</v>
      </c>
      <c r="B42" s="15">
        <v>40</v>
      </c>
      <c r="C42" s="16">
        <f>435472.62+((11782.17)*3)</f>
        <v>470819.13</v>
      </c>
      <c r="D42" s="15"/>
      <c r="E42" s="15">
        <v>40</v>
      </c>
      <c r="F42" s="15"/>
      <c r="G42" s="17"/>
    </row>
    <row r="43" spans="1:7" s="27" customFormat="1" ht="15">
      <c r="A43" s="87" t="s">
        <v>37</v>
      </c>
      <c r="B43" s="88"/>
      <c r="C43" s="88"/>
      <c r="D43" s="88"/>
      <c r="E43" s="88"/>
      <c r="F43" s="88"/>
      <c r="G43" s="89"/>
    </row>
    <row r="44" spans="1:7" s="27" customFormat="1" ht="70.5" customHeight="1">
      <c r="A44" s="37" t="s">
        <v>9</v>
      </c>
      <c r="B44" s="10">
        <v>28</v>
      </c>
      <c r="C44" s="11">
        <f>SUM(C45)</f>
        <v>111107.72</v>
      </c>
      <c r="D44" s="38"/>
      <c r="E44" s="10">
        <f>SUM(E45)</f>
        <v>28</v>
      </c>
      <c r="F44" s="38"/>
      <c r="G44" s="13"/>
    </row>
    <row r="45" spans="1:7" s="27" customFormat="1" ht="15">
      <c r="A45" s="14" t="s">
        <v>15</v>
      </c>
      <c r="B45" s="40">
        <v>28</v>
      </c>
      <c r="C45" s="16">
        <v>111107.72</v>
      </c>
      <c r="D45" s="40"/>
      <c r="E45" s="40">
        <v>28</v>
      </c>
      <c r="F45" s="40"/>
      <c r="G45" s="41"/>
    </row>
    <row r="46" spans="1:7" s="27" customFormat="1" ht="15">
      <c r="A46" s="87" t="s">
        <v>38</v>
      </c>
      <c r="B46" s="88"/>
      <c r="C46" s="88"/>
      <c r="D46" s="88"/>
      <c r="E46" s="88"/>
      <c r="F46" s="88"/>
      <c r="G46" s="89"/>
    </row>
    <row r="47" spans="1:7" s="27" customFormat="1" ht="51">
      <c r="A47" s="34" t="s">
        <v>29</v>
      </c>
      <c r="B47" s="35">
        <f>SUM(B48:B52)</f>
        <v>64</v>
      </c>
      <c r="C47" s="24">
        <f>SUM(C48:C52)</f>
        <v>1085820.01</v>
      </c>
      <c r="D47" s="35"/>
      <c r="E47" s="35">
        <f>SUM(E48:E52)</f>
        <v>64</v>
      </c>
      <c r="F47" s="42"/>
      <c r="G47" s="43"/>
    </row>
    <row r="48" spans="1:7" s="27" customFormat="1" ht="15">
      <c r="A48" s="28" t="s">
        <v>11</v>
      </c>
      <c r="B48" s="30">
        <v>2</v>
      </c>
      <c r="C48" s="29">
        <f>27876+38484.33</f>
        <v>66360.33</v>
      </c>
      <c r="D48" s="30"/>
      <c r="E48" s="30">
        <v>2</v>
      </c>
      <c r="F48" s="43"/>
      <c r="G48" s="43"/>
    </row>
    <row r="49" spans="1:7" s="27" customFormat="1" ht="15">
      <c r="A49" s="26" t="s">
        <v>12</v>
      </c>
      <c r="B49" s="30">
        <v>16</v>
      </c>
      <c r="C49" s="29">
        <f>115652.32+258934</f>
        <v>374586.32</v>
      </c>
      <c r="D49" s="30"/>
      <c r="E49" s="30">
        <v>16</v>
      </c>
      <c r="F49" s="43"/>
      <c r="G49" s="43"/>
    </row>
    <row r="50" spans="1:7" s="27" customFormat="1" ht="15">
      <c r="A50" s="28" t="s">
        <v>15</v>
      </c>
      <c r="B50" s="30">
        <v>39</v>
      </c>
      <c r="C50" s="29">
        <v>586860.74</v>
      </c>
      <c r="D50" s="30"/>
      <c r="E50" s="30">
        <v>39</v>
      </c>
      <c r="F50" s="43"/>
      <c r="G50" s="43"/>
    </row>
    <row r="51" spans="1:7" s="27" customFormat="1" ht="15">
      <c r="A51" s="28" t="s">
        <v>16</v>
      </c>
      <c r="B51" s="30">
        <v>6</v>
      </c>
      <c r="C51" s="29">
        <v>47845.62</v>
      </c>
      <c r="D51" s="30"/>
      <c r="E51" s="30">
        <v>6</v>
      </c>
      <c r="F51" s="43"/>
      <c r="G51" s="43"/>
    </row>
    <row r="52" spans="1:7" s="27" customFormat="1" ht="15">
      <c r="A52" s="28" t="s">
        <v>17</v>
      </c>
      <c r="B52" s="36">
        <v>1</v>
      </c>
      <c r="C52" s="32">
        <v>10167</v>
      </c>
      <c r="D52" s="26"/>
      <c r="E52" s="36">
        <v>1</v>
      </c>
      <c r="F52" s="44"/>
      <c r="G52" s="44"/>
    </row>
    <row r="53" spans="1:7" s="27" customFormat="1" ht="32.25" customHeight="1">
      <c r="A53" s="84" t="s">
        <v>39</v>
      </c>
      <c r="B53" s="85"/>
      <c r="C53" s="85"/>
      <c r="D53" s="85"/>
      <c r="E53" s="85"/>
      <c r="F53" s="85"/>
      <c r="G53" s="86"/>
    </row>
    <row r="54" spans="1:7" s="27" customFormat="1" ht="76.5">
      <c r="A54" s="45" t="s">
        <v>30</v>
      </c>
      <c r="B54" s="38">
        <f>SUM(B55)</f>
        <v>20</v>
      </c>
      <c r="C54" s="11">
        <f>SUM(C55)</f>
        <v>152317</v>
      </c>
      <c r="D54" s="38"/>
      <c r="E54" s="38">
        <f>SUM(E55)</f>
        <v>20</v>
      </c>
      <c r="F54" s="38"/>
      <c r="G54" s="13"/>
    </row>
    <row r="55" spans="1:7" s="27" customFormat="1" ht="15">
      <c r="A55" s="14" t="s">
        <v>17</v>
      </c>
      <c r="B55" s="17">
        <v>20</v>
      </c>
      <c r="C55" s="16">
        <v>152317</v>
      </c>
      <c r="D55" s="17"/>
      <c r="E55" s="17">
        <v>20</v>
      </c>
      <c r="F55" s="13"/>
      <c r="G55" s="13"/>
    </row>
    <row r="56" spans="1:7" s="27" customFormat="1" ht="15">
      <c r="A56" s="78" t="s">
        <v>32</v>
      </c>
      <c r="B56" s="79"/>
      <c r="C56" s="79"/>
      <c r="D56" s="79"/>
      <c r="E56" s="79"/>
      <c r="F56" s="79"/>
      <c r="G56" s="79"/>
    </row>
    <row r="57" spans="1:7" s="27" customFormat="1" ht="51">
      <c r="A57" s="46" t="s">
        <v>31</v>
      </c>
      <c r="B57" s="47">
        <v>1</v>
      </c>
      <c r="C57" s="48">
        <v>22765.4</v>
      </c>
      <c r="D57" s="47"/>
      <c r="E57" s="47">
        <v>1</v>
      </c>
      <c r="F57" s="49"/>
      <c r="G57" s="50"/>
    </row>
    <row r="58" spans="1:7" s="27" customFormat="1" ht="15.75">
      <c r="A58" s="13" t="s">
        <v>23</v>
      </c>
      <c r="B58" s="41">
        <v>1</v>
      </c>
      <c r="C58" s="51">
        <v>22765.4</v>
      </c>
      <c r="D58" s="41"/>
      <c r="E58" s="41">
        <v>1</v>
      </c>
      <c r="F58" s="13"/>
      <c r="G58" s="52"/>
    </row>
    <row r="59" spans="1:7" s="27" customFormat="1" ht="15">
      <c r="A59" s="80" t="s">
        <v>40</v>
      </c>
      <c r="B59" s="80"/>
      <c r="C59" s="80"/>
      <c r="D59" s="80"/>
      <c r="E59" s="80"/>
      <c r="F59" s="80"/>
      <c r="G59" s="80"/>
    </row>
    <row r="60" spans="1:7" s="27" customFormat="1" ht="51">
      <c r="A60" s="37" t="s">
        <v>28</v>
      </c>
      <c r="B60" s="53">
        <f>SUM(B61:B65)</f>
        <v>299</v>
      </c>
      <c r="C60" s="11">
        <f>SUM(C61:C65)</f>
        <v>2656130.68</v>
      </c>
      <c r="D60" s="11"/>
      <c r="E60" s="53">
        <f>SUM(E61:E65)</f>
        <v>299</v>
      </c>
      <c r="F60" s="11"/>
      <c r="G60" s="13"/>
    </row>
    <row r="61" spans="1:7" s="27" customFormat="1" ht="15">
      <c r="A61" s="14" t="s">
        <v>15</v>
      </c>
      <c r="B61" s="17">
        <f>66+64+25+22+21+21+21+21+2</f>
        <v>263</v>
      </c>
      <c r="C61" s="16">
        <v>1916588.04</v>
      </c>
      <c r="D61" s="17"/>
      <c r="E61" s="15">
        <v>263</v>
      </c>
      <c r="F61" s="17"/>
      <c r="G61" s="13"/>
    </row>
    <row r="62" spans="1:7" s="27" customFormat="1" ht="15">
      <c r="A62" s="14" t="s">
        <v>62</v>
      </c>
      <c r="B62" s="72">
        <f>3+3+1+1+1+1+1+1</f>
        <v>12</v>
      </c>
      <c r="C62" s="16">
        <v>252678.06</v>
      </c>
      <c r="D62" s="74"/>
      <c r="E62" s="76">
        <v>12</v>
      </c>
      <c r="F62" s="74"/>
      <c r="G62" s="70"/>
    </row>
    <row r="63" spans="1:7" s="27" customFormat="1" ht="15">
      <c r="A63" s="13" t="s">
        <v>14</v>
      </c>
      <c r="B63" s="73"/>
      <c r="C63" s="16">
        <v>83241.7</v>
      </c>
      <c r="D63" s="75"/>
      <c r="E63" s="77"/>
      <c r="F63" s="75"/>
      <c r="G63" s="71"/>
    </row>
    <row r="64" spans="1:7" s="27" customFormat="1" ht="15">
      <c r="A64" s="13" t="s">
        <v>61</v>
      </c>
      <c r="B64" s="72">
        <f>18+2+1+1+1+1</f>
        <v>24</v>
      </c>
      <c r="C64" s="16">
        <v>242398.71</v>
      </c>
      <c r="D64" s="74"/>
      <c r="E64" s="76">
        <v>24</v>
      </c>
      <c r="F64" s="74"/>
      <c r="G64" s="70"/>
    </row>
    <row r="65" spans="1:7" s="27" customFormat="1" ht="15">
      <c r="A65" s="14" t="s">
        <v>16</v>
      </c>
      <c r="B65" s="73"/>
      <c r="C65" s="16">
        <v>161224.17</v>
      </c>
      <c r="D65" s="75"/>
      <c r="E65" s="77"/>
      <c r="F65" s="75"/>
      <c r="G65" s="71"/>
    </row>
    <row r="66" spans="1:7" s="27" customFormat="1" ht="15">
      <c r="A66" s="80" t="s">
        <v>41</v>
      </c>
      <c r="B66" s="80"/>
      <c r="C66" s="80"/>
      <c r="D66" s="80"/>
      <c r="E66" s="80"/>
      <c r="F66" s="80"/>
      <c r="G66" s="80"/>
    </row>
    <row r="67" spans="1:7" s="27" customFormat="1" ht="26.25">
      <c r="A67" s="54" t="s">
        <v>42</v>
      </c>
      <c r="B67" s="38">
        <f>SUM(B68)</f>
        <v>80</v>
      </c>
      <c r="C67" s="11">
        <f>SUM(C68)</f>
        <v>433621</v>
      </c>
      <c r="D67" s="38"/>
      <c r="E67" s="38">
        <v>80</v>
      </c>
      <c r="F67" s="38"/>
      <c r="G67" s="13"/>
    </row>
    <row r="68" spans="1:7" s="27" customFormat="1" ht="15">
      <c r="A68" s="14" t="s">
        <v>15</v>
      </c>
      <c r="B68" s="17">
        <v>80</v>
      </c>
      <c r="C68" s="16">
        <v>433621</v>
      </c>
      <c r="D68" s="17"/>
      <c r="E68" s="17">
        <v>80</v>
      </c>
      <c r="F68" s="17"/>
      <c r="G68" s="13"/>
    </row>
    <row r="69" spans="1:7" s="27" customFormat="1" ht="15">
      <c r="A69" s="80" t="s">
        <v>43</v>
      </c>
      <c r="B69" s="80"/>
      <c r="C69" s="80"/>
      <c r="D69" s="80"/>
      <c r="E69" s="80"/>
      <c r="F69" s="80"/>
      <c r="G69" s="80"/>
    </row>
    <row r="70" spans="1:7" s="27" customFormat="1" ht="39">
      <c r="A70" s="54" t="s">
        <v>60</v>
      </c>
      <c r="B70" s="38">
        <v>10</v>
      </c>
      <c r="C70" s="11">
        <f>SUM(C71:C72)</f>
        <v>122076.43</v>
      </c>
      <c r="D70" s="38"/>
      <c r="E70" s="38">
        <v>10</v>
      </c>
      <c r="F70" s="38"/>
      <c r="G70" s="13"/>
    </row>
    <row r="71" spans="1:7" s="27" customFormat="1" ht="15">
      <c r="A71" s="13" t="s">
        <v>44</v>
      </c>
      <c r="B71" s="17">
        <v>2</v>
      </c>
      <c r="C71" s="16">
        <v>53594</v>
      </c>
      <c r="D71" s="17"/>
      <c r="E71" s="17">
        <v>2</v>
      </c>
      <c r="F71" s="17"/>
      <c r="G71" s="13"/>
    </row>
    <row r="72" spans="1:7" s="27" customFormat="1" ht="15">
      <c r="A72" s="13" t="s">
        <v>27</v>
      </c>
      <c r="B72" s="17">
        <v>8</v>
      </c>
      <c r="C72" s="16">
        <v>68482.43</v>
      </c>
      <c r="D72" s="17"/>
      <c r="E72" s="17">
        <v>8</v>
      </c>
      <c r="F72" s="17"/>
      <c r="G72" s="13"/>
    </row>
    <row r="73" spans="1:7" s="27" customFormat="1" ht="15">
      <c r="A73" s="80" t="s">
        <v>45</v>
      </c>
      <c r="B73" s="80"/>
      <c r="C73" s="80"/>
      <c r="D73" s="80"/>
      <c r="E73" s="80"/>
      <c r="F73" s="80"/>
      <c r="G73" s="80"/>
    </row>
    <row r="74" spans="1:7" s="27" customFormat="1" ht="51">
      <c r="A74" s="37" t="s">
        <v>46</v>
      </c>
      <c r="B74" s="38">
        <f>SUM(B75)</f>
        <v>20</v>
      </c>
      <c r="C74" s="11">
        <f>SUM(C75)</f>
        <v>36642.00000000001</v>
      </c>
      <c r="D74" s="38"/>
      <c r="E74" s="38">
        <v>20</v>
      </c>
      <c r="F74" s="38"/>
      <c r="G74" s="17"/>
    </row>
    <row r="75" spans="1:7" s="27" customFormat="1" ht="15">
      <c r="A75" s="14" t="s">
        <v>15</v>
      </c>
      <c r="B75" s="17">
        <f>19+1</f>
        <v>20</v>
      </c>
      <c r="C75" s="16">
        <f>32812.32+1371.12+1087.44+1371.12</f>
        <v>36642.00000000001</v>
      </c>
      <c r="D75" s="17"/>
      <c r="E75" s="17">
        <v>20</v>
      </c>
      <c r="F75" s="17"/>
      <c r="G75" s="17"/>
    </row>
    <row r="76" spans="1:7" s="27" customFormat="1" ht="27" customHeight="1">
      <c r="A76" s="84" t="s">
        <v>51</v>
      </c>
      <c r="B76" s="85"/>
      <c r="C76" s="85"/>
      <c r="D76" s="85"/>
      <c r="E76" s="85"/>
      <c r="F76" s="85"/>
      <c r="G76" s="86"/>
    </row>
    <row r="77" spans="1:7" s="27" customFormat="1" ht="63.75">
      <c r="A77" s="37" t="s">
        <v>50</v>
      </c>
      <c r="B77" s="38">
        <f>SUM(B78:B82)</f>
        <v>72</v>
      </c>
      <c r="C77" s="11">
        <f>SUM(C78:C82)</f>
        <v>637405.54</v>
      </c>
      <c r="D77" s="38"/>
      <c r="E77" s="38">
        <f>SUM(E78:E82)</f>
        <v>72</v>
      </c>
      <c r="F77" s="38"/>
      <c r="G77" s="17"/>
    </row>
    <row r="78" spans="1:7" s="27" customFormat="1" ht="15">
      <c r="A78" s="14" t="s">
        <v>10</v>
      </c>
      <c r="B78" s="17">
        <v>1</v>
      </c>
      <c r="C78" s="16">
        <v>38317.06</v>
      </c>
      <c r="D78" s="17"/>
      <c r="E78" s="17">
        <v>1</v>
      </c>
      <c r="F78" s="17"/>
      <c r="G78" s="17"/>
    </row>
    <row r="79" spans="1:7" s="27" customFormat="1" ht="15">
      <c r="A79" s="13" t="s">
        <v>12</v>
      </c>
      <c r="B79" s="17">
        <v>4</v>
      </c>
      <c r="C79" s="16">
        <f>30896.32*4</f>
        <v>123585.28</v>
      </c>
      <c r="D79" s="17"/>
      <c r="E79" s="17">
        <v>4</v>
      </c>
      <c r="F79" s="17"/>
      <c r="G79" s="17"/>
    </row>
    <row r="80" spans="1:7" s="27" customFormat="1" ht="15">
      <c r="A80" s="13" t="s">
        <v>15</v>
      </c>
      <c r="B80" s="17">
        <v>43</v>
      </c>
      <c r="C80" s="16">
        <v>354633.56</v>
      </c>
      <c r="D80" s="17"/>
      <c r="E80" s="17">
        <v>43</v>
      </c>
      <c r="F80" s="17"/>
      <c r="G80" s="17"/>
    </row>
    <row r="81" spans="1:7" s="27" customFormat="1" ht="15">
      <c r="A81" s="13" t="s">
        <v>16</v>
      </c>
      <c r="B81" s="17">
        <v>12</v>
      </c>
      <c r="C81" s="16">
        <v>40289.88</v>
      </c>
      <c r="D81" s="17"/>
      <c r="E81" s="17">
        <v>12</v>
      </c>
      <c r="F81" s="13"/>
      <c r="G81" s="13"/>
    </row>
    <row r="82" spans="1:7" s="27" customFormat="1" ht="15">
      <c r="A82" s="13" t="s">
        <v>57</v>
      </c>
      <c r="B82" s="17">
        <v>12</v>
      </c>
      <c r="C82" s="17">
        <v>80579.76</v>
      </c>
      <c r="D82" s="17"/>
      <c r="E82" s="17">
        <v>12</v>
      </c>
      <c r="F82" s="13"/>
      <c r="G82" s="13"/>
    </row>
    <row r="83" spans="1:7" s="27" customFormat="1" ht="28.5" customHeight="1">
      <c r="A83" s="84" t="s">
        <v>65</v>
      </c>
      <c r="B83" s="85"/>
      <c r="C83" s="85"/>
      <c r="D83" s="85"/>
      <c r="E83" s="85"/>
      <c r="F83" s="85"/>
      <c r="G83" s="86"/>
    </row>
    <row r="84" spans="1:7" s="27" customFormat="1" ht="15">
      <c r="A84" s="47"/>
      <c r="B84" s="47">
        <f>SUM(B85)</f>
        <v>2</v>
      </c>
      <c r="C84" s="48">
        <f>SUM(C85)</f>
        <v>11868</v>
      </c>
      <c r="D84" s="47"/>
      <c r="E84" s="47">
        <v>2</v>
      </c>
      <c r="F84" s="47"/>
      <c r="G84" s="47"/>
    </row>
    <row r="85" spans="1:7" s="27" customFormat="1" ht="15">
      <c r="A85" s="13" t="s">
        <v>64</v>
      </c>
      <c r="B85" s="17">
        <v>2</v>
      </c>
      <c r="C85" s="16">
        <v>11868</v>
      </c>
      <c r="D85" s="13"/>
      <c r="E85" s="17">
        <v>2</v>
      </c>
      <c r="F85" s="13"/>
      <c r="G85" s="13"/>
    </row>
    <row r="86" spans="1:7" s="27" customFormat="1" ht="15">
      <c r="A86" s="55" t="s">
        <v>67</v>
      </c>
      <c r="B86" s="55"/>
      <c r="C86" s="55"/>
      <c r="D86" s="55"/>
      <c r="E86" s="55"/>
      <c r="F86" s="55"/>
      <c r="G86" s="56"/>
    </row>
    <row r="87" spans="1:7" s="27" customFormat="1" ht="15">
      <c r="A87" s="57"/>
      <c r="B87" s="38">
        <f>SUM(B88)</f>
        <v>1</v>
      </c>
      <c r="C87" s="38">
        <f>SUM(C88)</f>
        <v>3190.42</v>
      </c>
      <c r="D87" s="38"/>
      <c r="E87" s="38">
        <f>SUM(E88)</f>
        <v>1</v>
      </c>
      <c r="F87" s="38"/>
      <c r="G87" s="13"/>
    </row>
    <row r="88" spans="1:7" s="27" customFormat="1" ht="15">
      <c r="A88" s="13" t="s">
        <v>70</v>
      </c>
      <c r="B88" s="58">
        <v>1</v>
      </c>
      <c r="C88" s="16">
        <v>3190.42</v>
      </c>
      <c r="D88" s="13"/>
      <c r="E88" s="17">
        <v>1</v>
      </c>
      <c r="F88" s="59"/>
      <c r="G88" s="59"/>
    </row>
  </sheetData>
  <sheetProtection/>
  <mergeCells count="27">
    <mergeCell ref="A27:G27"/>
    <mergeCell ref="A34:G34"/>
    <mergeCell ref="A43:G43"/>
    <mergeCell ref="A46:G46"/>
    <mergeCell ref="A53:G53"/>
    <mergeCell ref="A83:G83"/>
    <mergeCell ref="A76:G76"/>
    <mergeCell ref="A66:G66"/>
    <mergeCell ref="A69:G69"/>
    <mergeCell ref="A73:G73"/>
    <mergeCell ref="A56:G56"/>
    <mergeCell ref="A59:G59"/>
    <mergeCell ref="B62:B63"/>
    <mergeCell ref="D62:D63"/>
    <mergeCell ref="E62:E63"/>
    <mergeCell ref="F62:F63"/>
    <mergeCell ref="G62:G63"/>
    <mergeCell ref="A1:O1"/>
    <mergeCell ref="A4:G4"/>
    <mergeCell ref="A14:G14"/>
    <mergeCell ref="A2:G2"/>
    <mergeCell ref="A21:G21"/>
    <mergeCell ref="G64:G65"/>
    <mergeCell ref="B64:B65"/>
    <mergeCell ref="D64:D65"/>
    <mergeCell ref="E64:E65"/>
    <mergeCell ref="F64:F65"/>
  </mergeCells>
  <printOptions/>
  <pageMargins left="0.5118110236220472" right="0.5511811023622047" top="0.1968503937007874" bottom="0.1968503937007874" header="0.15748031496062992" footer="0.196850393700787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2019-03-04T07:47:57Z</dcterms:modified>
  <cp:category/>
  <cp:version/>
  <cp:contentType/>
  <cp:contentStatus/>
</cp:coreProperties>
</file>