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<sst xmlns="http://schemas.openxmlformats.org/spreadsheetml/2006/main" count="96" uniqueCount="65">
  <si>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</si>
  <si>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</si>
  <si>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</si>
  <si>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</si>
  <si>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</si>
  <si>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Выполнение работ, связанных со сбором и обработкой первичных данных при проведении мероприятий по подготовке к проведению Всероссийской сельскохозяйственной переписи 2016 года</t>
  </si>
  <si>
    <t>Объект закупки (с указанием содержания работ)</t>
  </si>
  <si>
    <t>1, по соглашению сторон</t>
  </si>
  <si>
    <t xml:space="preserve">Выполнение работ, связанных со сбором и с обработкой первичных статистических данных, по проведению Федерального статистического наблюдения «Социально-демографическое обследование (микроперепись населения) 2015 года» </t>
  </si>
  <si>
    <t xml:space="preserve">Выполнение работ, связанных со сбором и с обработкой первичных статистических данных, по проведению Сплошного федерального статистического наблюдения за деятельностью субъектов малого и среднего предпринимательства  </t>
  </si>
  <si>
    <t xml:space="preserve">координатор </t>
  </si>
  <si>
    <t>руководитель подгруппы</t>
  </si>
  <si>
    <t>инструктор</t>
  </si>
  <si>
    <t>переписчик</t>
  </si>
  <si>
    <t>составитель списков</t>
  </si>
  <si>
    <t>интервьюер</t>
  </si>
  <si>
    <t>кодировщик</t>
  </si>
  <si>
    <t>оператор ввода</t>
  </si>
  <si>
    <t>бригадир операторов</t>
  </si>
  <si>
    <t>специалист по составлению списков</t>
  </si>
  <si>
    <t>уполномоченный по вопросам переписи</t>
  </si>
  <si>
    <t>координатор по вопросам переписи</t>
  </si>
  <si>
    <t>регистратор</t>
  </si>
  <si>
    <t>ведущий инструктор</t>
  </si>
  <si>
    <t>координатор</t>
  </si>
  <si>
    <t>Выполнение работ, связанных со сбором и обработкой первичных данных при проведении мероприятий по подготовке к проведению Выборочного наблюдения качества и доступности услуг в сфере образования, здравоохранения и социального обслуживания, содействия занятости населения в Челябинской области в 2015 году</t>
  </si>
  <si>
    <t>Выполнение работ, связанных со сбором и с обработкой первичных статистических данных, по проведению выборочного наблюдения участия населения в непрерывном образовании в Челябинской области без автономных округов</t>
  </si>
  <si>
    <t>эксперт</t>
  </si>
  <si>
    <t>экономист</t>
  </si>
  <si>
    <t>Выполнение работ, связанных со сбором и обработкой первичных данных при проведении мероприятий по проведеению выборочного обследования населения по проблемам занятости, в том числе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</si>
  <si>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</t>
  </si>
  <si>
    <t>Выполнение работ, связанных со сбором и обработкой первичных данных при проведении Федерального статистического наблюдения в сфере оплаты труда отдельных категорий работников, в отношении которых предусмотрены мероприятия по повышению средней заработной платы</t>
  </si>
  <si>
    <t>Выполнение работ, связанных со сбором и обработкой первичных данных при проведении федерального  статаистического наблюдения за деятельностью социально ориентированных некоммерческих организаций</t>
  </si>
  <si>
    <t>Федеральное  статистическое наблюдение за деятельностью социально ориентированных некоммерческих организаций  КБК: 15701130342020244226</t>
  </si>
  <si>
    <t>Подготовка и проведение Выборочного наблюдения качества и доступности услуг в сфере образования, здравоохранения и социального обслуживания, содействия занятости населения в Челябинской области без автономных округов в 2015 году КБК:15701131592020244226</t>
  </si>
  <si>
    <t>Подготовка и проведение Всероссийской сельскохозяйственной переписи 2016 года КБК:15701131592020244226</t>
  </si>
  <si>
    <t xml:space="preserve">Подготовка и проведение Федерального статистического наблюдения «Социально-демографическое обследование (микроперепись населения) 2015 года»    КБК:15701131592020244226 </t>
  </si>
  <si>
    <t>Подготовка и проведение Сплошного федерального статистического наблюдения за деятельностью субъектов малого и среднего предпринимательства      КБК:15701131592020244226</t>
  </si>
  <si>
    <t>Подготовка и проведение федерального статистического наблюдения "Сведения о деятельности ИП в розничной торговле" КБК: 15701131590019244226</t>
  </si>
  <si>
    <t>Подготовка и проведение Выборочного наблюдения доходов населения и участия в социальных программах КБК:15701131592020244226</t>
  </si>
  <si>
    <t>Федеральное статистическое наблюдение в сфере оплаты труда отдельных категорий работников, в отношении которых предусмотрены мероприятия по повышению средней заработной платы КБК:15701131592020244226</t>
  </si>
  <si>
    <t>Проведение выборочного обследования населения по проблемам занятости  КБК:15701131592020244226</t>
  </si>
  <si>
    <t>Работы по проведению выборочного наблюдения по форме федерального наблюдения № 2 в 2015 г.  КБК:15701131590019244226</t>
  </si>
  <si>
    <t>Обследование сельскохозяйственной деятельности хозяйств населения</t>
  </si>
  <si>
    <t>Показатели характеризующие имущественное и финансовое положение организаций  КБК:15701131590019244226</t>
  </si>
  <si>
    <t>оператор</t>
  </si>
  <si>
    <t>Статистическое наблюдение за обьемами продажи на розничных рынках  КБК:15701131590019244226</t>
  </si>
  <si>
    <t>Выполнение работ, связанных со сбором и обработкой первичных данных при проведении мероприятий по статистическому наблюдению за обьемами продажи на розничных рынках</t>
  </si>
  <si>
    <t>7, по соглашению сторон</t>
  </si>
  <si>
    <t>Подготовка и проведение Выборочного наблюдения участия населения в непрерывном образовании  КБК:15701131592020244226</t>
  </si>
  <si>
    <t>Количество исполненных контрактов  (без учета расторгнутых), единиц</t>
  </si>
  <si>
    <t>3, по соглашению сторон</t>
  </si>
  <si>
    <t>Выполнение работ, связанных со сбором и обработкой первичных данных при проведении мероприятий по статистическому наблюдению по вопросам использования населением информационных технологий и информационно-телекоммуникационных сетей</t>
  </si>
  <si>
    <t>Выборочное статистическое наблюдение по вопросам использования населением информационных технологий и информационно-телекоммуникационных сетей в ноябре-декабре 2015 года  КБК: 15701132342020244226</t>
  </si>
  <si>
    <r>
      <rPr>
        <b/>
        <sz val="10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10"/>
        <color indexed="8"/>
        <rFont val="Arial"/>
        <family val="2"/>
      </rPr>
      <t>Источник финансирования: Федеральный бюджет</t>
    </r>
  </si>
  <si>
    <t>инструктор районного  уровня</t>
  </si>
  <si>
    <t>5, по соглашению сторон</t>
  </si>
  <si>
    <t>бригадир-инструктор</t>
  </si>
  <si>
    <t>инспектор по формированию корреспонденции для отправки</t>
  </si>
  <si>
    <t>специалист по вопросам переписи</t>
  </si>
  <si>
    <t xml:space="preserve">оператор формального и логического контроля </t>
  </si>
  <si>
    <t>6, по соглашению сторон</t>
  </si>
  <si>
    <t>2, по соглашению сторон</t>
  </si>
  <si>
    <t>Выполнение работ, связанных со сбором и обработкой показателей характеризующих имущественное и    финансовое положение организаций</t>
  </si>
  <si>
    <r>
      <t xml:space="preserve">                 </t>
    </r>
    <r>
      <rPr>
        <b/>
        <sz val="10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11.12.2015 г. 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</si>
</sst>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sz val="10"/>
      <color theme="1" tint="0.0499899983406066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49" fontId="43" fillId="0" borderId="10" xfId="0" applyNumberFormat="1" applyFont="1" applyFill="1" applyBorder="1" applyAlignment="1">
      <alignment wrapText="1"/>
    </xf>
    <xf numFmtId="1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/>
    </xf>
    <xf numFmtId="1" fontId="44" fillId="0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1" fontId="43" fillId="0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vertical="top" wrapText="1"/>
    </xf>
    <xf numFmtId="3" fontId="44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/>
    </xf>
    <xf numFmtId="0" fontId="0" fillId="0" borderId="0" xfId="0" applyFill="1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1" fontId="46" fillId="0" borderId="10" xfId="0" applyNumberFormat="1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/>
    </xf>
    <xf numFmtId="0" fontId="43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wrapText="1"/>
    </xf>
    <xf numFmtId="4" fontId="43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43" fillId="0" borderId="10" xfId="0" applyFont="1" applyFill="1" applyBorder="1" applyAlignment="1">
      <alignment wrapText="1"/>
    </xf>
    <xf numFmtId="0" fontId="43" fillId="0" borderId="0" xfId="0" applyFont="1" applyFill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164" fontId="43" fillId="0" borderId="16" xfId="0" applyNumberFormat="1" applyFont="1" applyFill="1" applyBorder="1" applyAlignment="1">
      <alignment horizontal="center" vertical="center"/>
    </xf>
    <xf numFmtId="164" fontId="43" fillId="0" borderId="17" xfId="0" applyNumberFormat="1" applyFont="1" applyFill="1" applyBorder="1" applyAlignment="1">
      <alignment horizontal="center" vertical="center"/>
    </xf>
    <xf numFmtId="1" fontId="43" fillId="0" borderId="16" xfId="0" applyNumberFormat="1" applyFont="1" applyFill="1" applyBorder="1" applyAlignment="1">
      <alignment horizontal="center" vertical="center"/>
    </xf>
    <xf numFmtId="1" fontId="43" fillId="0" borderId="17" xfId="0" applyNumberFormat="1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8"/>
        <xdr:cNvSpPr>
          <a:spLocks/>
        </xdr:cNvSpPr>
      </xdr:nvSpPr>
      <xdr:spPr>
        <a:xfrm flipH="1" flipV="1">
          <a:off x="94202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53.421875" style="2" customWidth="1"/>
    <col min="2" max="2" width="13.7109375" style="2" customWidth="1"/>
    <col min="3" max="3" width="14.28125" style="2" customWidth="1"/>
    <col min="4" max="4" width="12.57421875" style="2" customWidth="1"/>
    <col min="5" max="5" width="12.8515625" style="2" customWidth="1"/>
    <col min="6" max="6" width="15.00390625" style="2" customWidth="1"/>
    <col min="7" max="7" width="36.57421875" style="2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5" width="9.140625" style="0" hidden="1" customWidth="1"/>
  </cols>
  <sheetData>
    <row r="1" spans="1:16" ht="51.75" customHeight="1">
      <c r="A1" s="54" t="s">
        <v>64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1"/>
    </row>
    <row r="2" spans="1:16" ht="30" customHeight="1">
      <c r="A2" s="54" t="s">
        <v>54</v>
      </c>
      <c r="B2" s="54"/>
      <c r="C2" s="54"/>
      <c r="D2" s="54"/>
      <c r="E2" s="54"/>
      <c r="F2" s="54"/>
      <c r="G2" s="54"/>
      <c r="H2" s="16"/>
      <c r="I2" s="16"/>
      <c r="J2" s="16"/>
      <c r="K2" s="16"/>
      <c r="L2" s="16"/>
      <c r="M2" s="16"/>
      <c r="N2" s="16"/>
      <c r="O2" s="17"/>
      <c r="P2" s="1"/>
    </row>
    <row r="3" spans="1:15" ht="93" customHeight="1">
      <c r="A3" s="18" t="s">
        <v>6</v>
      </c>
      <c r="B3" s="19" t="s">
        <v>0</v>
      </c>
      <c r="C3" s="19" t="s">
        <v>1</v>
      </c>
      <c r="D3" s="18" t="s">
        <v>2</v>
      </c>
      <c r="E3" s="18" t="s">
        <v>50</v>
      </c>
      <c r="F3" s="18" t="s">
        <v>3</v>
      </c>
      <c r="G3" s="18" t="s">
        <v>4</v>
      </c>
      <c r="H3" s="20"/>
      <c r="I3" s="20"/>
      <c r="J3" s="20"/>
      <c r="K3" s="20"/>
      <c r="L3" s="20"/>
      <c r="M3" s="20"/>
      <c r="N3" s="20"/>
      <c r="O3" s="20"/>
    </row>
    <row r="4" spans="1:15" ht="15">
      <c r="A4" s="55" t="s">
        <v>35</v>
      </c>
      <c r="B4" s="56"/>
      <c r="C4" s="56"/>
      <c r="D4" s="56"/>
      <c r="E4" s="56"/>
      <c r="F4" s="56"/>
      <c r="G4" s="57"/>
      <c r="H4" s="21"/>
      <c r="I4" s="21"/>
      <c r="J4" s="21"/>
      <c r="K4" s="21"/>
      <c r="L4" s="21"/>
      <c r="M4" s="21"/>
      <c r="N4" s="21"/>
      <c r="O4" s="21"/>
    </row>
    <row r="5" spans="1:15" ht="55.5" customHeight="1">
      <c r="A5" s="22" t="s">
        <v>5</v>
      </c>
      <c r="B5" s="8">
        <f>SUM(B6:B13)</f>
        <v>942</v>
      </c>
      <c r="C5" s="9">
        <f>SUM(C6:C13)</f>
        <v>16142561.829999998</v>
      </c>
      <c r="D5" s="10"/>
      <c r="E5" s="8">
        <f>SUM(E6:E13)</f>
        <v>928</v>
      </c>
      <c r="F5" s="10"/>
      <c r="G5" s="7"/>
      <c r="H5" s="21"/>
      <c r="I5" s="21"/>
      <c r="J5" s="21"/>
      <c r="K5" s="21"/>
      <c r="L5" s="21"/>
      <c r="M5" s="21"/>
      <c r="N5" s="21"/>
      <c r="O5" s="21"/>
    </row>
    <row r="6" spans="1:15" ht="15">
      <c r="A6" s="3" t="s">
        <v>11</v>
      </c>
      <c r="B6" s="4">
        <v>2</v>
      </c>
      <c r="C6" s="6">
        <f>42919.72+196650</f>
        <v>239569.72</v>
      </c>
      <c r="D6" s="4"/>
      <c r="E6" s="4">
        <v>1</v>
      </c>
      <c r="F6" s="4"/>
      <c r="G6" s="5"/>
      <c r="H6" s="21"/>
      <c r="I6" s="21"/>
      <c r="J6" s="21"/>
      <c r="K6" s="21"/>
      <c r="L6" s="21"/>
      <c r="M6" s="21"/>
      <c r="N6" s="21"/>
      <c r="O6" s="21"/>
    </row>
    <row r="7" spans="1:15" ht="15">
      <c r="A7" s="3" t="s">
        <v>27</v>
      </c>
      <c r="B7" s="4">
        <v>2</v>
      </c>
      <c r="C7" s="6">
        <v>79843.08</v>
      </c>
      <c r="D7" s="4"/>
      <c r="E7" s="4">
        <v>2</v>
      </c>
      <c r="F7" s="4"/>
      <c r="G7" s="26"/>
      <c r="H7" s="21"/>
      <c r="I7" s="21"/>
      <c r="J7" s="21"/>
      <c r="K7" s="21"/>
      <c r="L7" s="21"/>
      <c r="M7" s="21"/>
      <c r="N7" s="21"/>
      <c r="O7" s="21"/>
    </row>
    <row r="8" spans="1:15" ht="15">
      <c r="A8" s="3" t="s">
        <v>28</v>
      </c>
      <c r="B8" s="4">
        <v>1</v>
      </c>
      <c r="C8" s="6">
        <v>34212.41</v>
      </c>
      <c r="D8" s="4"/>
      <c r="E8" s="4">
        <v>1</v>
      </c>
      <c r="F8" s="4"/>
      <c r="G8" s="26"/>
      <c r="H8" s="21"/>
      <c r="I8" s="21"/>
      <c r="J8" s="21"/>
      <c r="K8" s="21"/>
      <c r="L8" s="21"/>
      <c r="M8" s="21"/>
      <c r="N8" s="21"/>
      <c r="O8" s="21"/>
    </row>
    <row r="9" spans="1:15" ht="15">
      <c r="A9" s="3" t="s">
        <v>19</v>
      </c>
      <c r="B9" s="27">
        <v>259</v>
      </c>
      <c r="C9" s="24">
        <v>4408487.8</v>
      </c>
      <c r="D9" s="23"/>
      <c r="E9" s="23">
        <v>259</v>
      </c>
      <c r="F9" s="4"/>
      <c r="G9" s="5" t="s">
        <v>51</v>
      </c>
      <c r="H9" s="21"/>
      <c r="I9" s="21"/>
      <c r="J9" s="21"/>
      <c r="K9" s="21"/>
      <c r="L9" s="21"/>
      <c r="M9" s="21"/>
      <c r="N9" s="21"/>
      <c r="O9" s="21"/>
    </row>
    <row r="10" spans="1:15" ht="15">
      <c r="A10" s="3" t="s">
        <v>21</v>
      </c>
      <c r="B10" s="4">
        <v>2</v>
      </c>
      <c r="C10" s="6">
        <v>372600</v>
      </c>
      <c r="D10" s="4"/>
      <c r="E10" s="4">
        <v>1</v>
      </c>
      <c r="F10" s="4"/>
      <c r="G10" s="5"/>
      <c r="H10" s="21"/>
      <c r="I10" s="21"/>
      <c r="J10" s="21"/>
      <c r="K10" s="21"/>
      <c r="L10" s="21"/>
      <c r="M10" s="21"/>
      <c r="N10" s="21"/>
      <c r="O10" s="21"/>
    </row>
    <row r="11" spans="1:15" ht="15">
      <c r="A11" s="3" t="s">
        <v>59</v>
      </c>
      <c r="B11" s="4">
        <v>9</v>
      </c>
      <c r="C11" s="6">
        <f>558121.05</f>
        <v>558121.05</v>
      </c>
      <c r="D11" s="4"/>
      <c r="E11" s="4">
        <f>3+2</f>
        <v>5</v>
      </c>
      <c r="F11" s="4"/>
      <c r="G11" s="5" t="s">
        <v>51</v>
      </c>
      <c r="H11" s="21"/>
      <c r="I11" s="21"/>
      <c r="J11" s="21"/>
      <c r="K11" s="21"/>
      <c r="L11" s="21"/>
      <c r="M11" s="21"/>
      <c r="N11" s="21"/>
      <c r="O11" s="21"/>
    </row>
    <row r="12" spans="1:15" ht="15">
      <c r="A12" s="3" t="s">
        <v>20</v>
      </c>
      <c r="B12" s="27">
        <v>186</v>
      </c>
      <c r="C12" s="6">
        <f>6520546.73</f>
        <v>6520546.73</v>
      </c>
      <c r="D12" s="4"/>
      <c r="E12" s="4">
        <v>179</v>
      </c>
      <c r="F12" s="4"/>
      <c r="G12" s="5" t="s">
        <v>48</v>
      </c>
      <c r="H12" s="21"/>
      <c r="I12" s="21"/>
      <c r="J12" s="21"/>
      <c r="K12" s="21"/>
      <c r="L12" s="21"/>
      <c r="M12" s="21"/>
      <c r="N12" s="21"/>
      <c r="O12" s="21"/>
    </row>
    <row r="13" spans="1:15" ht="15">
      <c r="A13" s="3" t="s">
        <v>22</v>
      </c>
      <c r="B13" s="4">
        <v>481</v>
      </c>
      <c r="C13" s="6">
        <v>3929181.04</v>
      </c>
      <c r="D13" s="4"/>
      <c r="E13" s="4">
        <v>480</v>
      </c>
      <c r="F13" s="4"/>
      <c r="G13" s="5" t="s">
        <v>7</v>
      </c>
      <c r="H13" s="21"/>
      <c r="I13" s="21"/>
      <c r="J13" s="21"/>
      <c r="K13" s="21"/>
      <c r="L13" s="21"/>
      <c r="M13" s="21"/>
      <c r="N13" s="21"/>
      <c r="O13" s="21"/>
    </row>
    <row r="14" spans="1:15" ht="34.5" customHeight="1">
      <c r="A14" s="55" t="s">
        <v>34</v>
      </c>
      <c r="B14" s="58"/>
      <c r="C14" s="58"/>
      <c r="D14" s="58"/>
      <c r="E14" s="58"/>
      <c r="F14" s="58"/>
      <c r="G14" s="59"/>
      <c r="H14" s="21"/>
      <c r="I14" s="21"/>
      <c r="J14" s="21"/>
      <c r="K14" s="21"/>
      <c r="L14" s="21"/>
      <c r="M14" s="21"/>
      <c r="N14" s="21"/>
      <c r="O14" s="21"/>
    </row>
    <row r="15" spans="1:15" ht="81" customHeight="1">
      <c r="A15" s="28" t="s">
        <v>25</v>
      </c>
      <c r="B15" s="29">
        <f>SUM(B16:B20)</f>
        <v>38</v>
      </c>
      <c r="C15" s="30">
        <f>SUM(C16:C20)</f>
        <v>542243.3899999999</v>
      </c>
      <c r="D15" s="31"/>
      <c r="E15" s="29">
        <f>SUM(E16:E20)</f>
        <v>38</v>
      </c>
      <c r="F15" s="31"/>
      <c r="G15" s="32"/>
      <c r="H15" s="21"/>
      <c r="I15" s="21"/>
      <c r="J15" s="21"/>
      <c r="K15" s="21"/>
      <c r="L15" s="21"/>
      <c r="M15" s="21"/>
      <c r="N15" s="21"/>
      <c r="O15" s="21"/>
    </row>
    <row r="16" spans="1:15" ht="15">
      <c r="A16" s="33" t="s">
        <v>18</v>
      </c>
      <c r="B16" s="27">
        <v>1</v>
      </c>
      <c r="C16" s="34">
        <v>8093.7</v>
      </c>
      <c r="D16" s="27"/>
      <c r="E16" s="27">
        <v>1</v>
      </c>
      <c r="F16" s="27"/>
      <c r="G16" s="35"/>
      <c r="H16" s="21"/>
      <c r="I16" s="21"/>
      <c r="J16" s="21"/>
      <c r="K16" s="21"/>
      <c r="L16" s="21"/>
      <c r="M16" s="21"/>
      <c r="N16" s="21"/>
      <c r="O16" s="21"/>
    </row>
    <row r="17" spans="1:15" ht="15">
      <c r="A17" s="33" t="s">
        <v>17</v>
      </c>
      <c r="B17" s="36">
        <v>5</v>
      </c>
      <c r="C17" s="37">
        <v>30849</v>
      </c>
      <c r="D17" s="38"/>
      <c r="E17" s="27">
        <v>5</v>
      </c>
      <c r="F17" s="38"/>
      <c r="G17" s="32"/>
      <c r="H17" s="21"/>
      <c r="I17" s="21"/>
      <c r="J17" s="21"/>
      <c r="K17" s="21"/>
      <c r="L17" s="21"/>
      <c r="M17" s="21"/>
      <c r="N17" s="21"/>
      <c r="O17" s="21"/>
    </row>
    <row r="18" spans="1:15" ht="15">
      <c r="A18" s="33" t="s">
        <v>11</v>
      </c>
      <c r="B18" s="36">
        <v>1</v>
      </c>
      <c r="C18" s="37">
        <v>49307.59</v>
      </c>
      <c r="D18" s="38"/>
      <c r="E18" s="27">
        <v>1</v>
      </c>
      <c r="F18" s="38"/>
      <c r="G18" s="32"/>
      <c r="H18" s="21"/>
      <c r="I18" s="21"/>
      <c r="J18" s="21"/>
      <c r="K18" s="21"/>
      <c r="L18" s="21"/>
      <c r="M18" s="21"/>
      <c r="N18" s="21"/>
      <c r="O18" s="21"/>
    </row>
    <row r="19" spans="1:15" ht="15">
      <c r="A19" s="33" t="s">
        <v>12</v>
      </c>
      <c r="B19" s="36">
        <v>5</v>
      </c>
      <c r="C19" s="37">
        <v>177735.8</v>
      </c>
      <c r="D19" s="38"/>
      <c r="E19" s="27">
        <v>5</v>
      </c>
      <c r="F19" s="38"/>
      <c r="G19" s="32"/>
      <c r="H19" s="21"/>
      <c r="I19" s="21"/>
      <c r="J19" s="21"/>
      <c r="K19" s="21"/>
      <c r="L19" s="21"/>
      <c r="M19" s="21"/>
      <c r="N19" s="21"/>
      <c r="O19" s="21"/>
    </row>
    <row r="20" spans="1:15" ht="15">
      <c r="A20" s="33" t="s">
        <v>15</v>
      </c>
      <c r="B20" s="36">
        <v>26</v>
      </c>
      <c r="C20" s="37">
        <v>276257.3</v>
      </c>
      <c r="D20" s="38"/>
      <c r="E20" s="27">
        <v>26</v>
      </c>
      <c r="F20" s="38"/>
      <c r="G20" s="32"/>
      <c r="H20" s="21"/>
      <c r="I20" s="21"/>
      <c r="J20" s="21"/>
      <c r="K20" s="21"/>
      <c r="L20" s="21"/>
      <c r="M20" s="21"/>
      <c r="N20" s="21"/>
      <c r="O20" s="21"/>
    </row>
    <row r="21" spans="1:15" ht="15">
      <c r="A21" s="60" t="s">
        <v>49</v>
      </c>
      <c r="B21" s="61"/>
      <c r="C21" s="61"/>
      <c r="D21" s="61"/>
      <c r="E21" s="61"/>
      <c r="F21" s="61"/>
      <c r="G21" s="62"/>
      <c r="H21" s="21"/>
      <c r="I21" s="21"/>
      <c r="J21" s="21"/>
      <c r="K21" s="21"/>
      <c r="L21" s="21"/>
      <c r="M21" s="21"/>
      <c r="N21" s="21"/>
      <c r="O21" s="21"/>
    </row>
    <row r="22" spans="1:15" ht="67.5" customHeight="1">
      <c r="A22" s="39" t="s">
        <v>26</v>
      </c>
      <c r="B22" s="29">
        <f>SUM(B23:B26)</f>
        <v>71</v>
      </c>
      <c r="C22" s="30">
        <f>SUM(C23:C26)</f>
        <v>423140.04</v>
      </c>
      <c r="D22" s="40"/>
      <c r="E22" s="29">
        <f>SUM(E23:E26)</f>
        <v>71</v>
      </c>
      <c r="F22" s="40"/>
      <c r="G22" s="32"/>
      <c r="H22" s="21"/>
      <c r="I22" s="21"/>
      <c r="J22" s="21"/>
      <c r="K22" s="21"/>
      <c r="L22" s="21"/>
      <c r="M22" s="21"/>
      <c r="N22" s="21"/>
      <c r="O22" s="21"/>
    </row>
    <row r="23" spans="1:15" ht="15">
      <c r="A23" s="33" t="s">
        <v>11</v>
      </c>
      <c r="B23" s="36">
        <v>4</v>
      </c>
      <c r="C23" s="34">
        <v>59885.86</v>
      </c>
      <c r="D23" s="36"/>
      <c r="E23" s="36">
        <v>4</v>
      </c>
      <c r="F23" s="36"/>
      <c r="G23" s="41"/>
      <c r="H23" s="21"/>
      <c r="I23" s="21"/>
      <c r="J23" s="21"/>
      <c r="K23" s="21"/>
      <c r="L23" s="21"/>
      <c r="M23" s="21"/>
      <c r="N23" s="21"/>
      <c r="O23" s="21"/>
    </row>
    <row r="24" spans="1:15" ht="15">
      <c r="A24" s="33" t="s">
        <v>18</v>
      </c>
      <c r="B24" s="36">
        <v>2</v>
      </c>
      <c r="C24" s="34">
        <v>20273</v>
      </c>
      <c r="D24" s="36"/>
      <c r="E24" s="36">
        <v>2</v>
      </c>
      <c r="F24" s="36"/>
      <c r="G24" s="41"/>
      <c r="H24" s="21"/>
      <c r="I24" s="21"/>
      <c r="J24" s="21"/>
      <c r="K24" s="21"/>
      <c r="L24" s="21"/>
      <c r="M24" s="21"/>
      <c r="N24" s="21"/>
      <c r="O24" s="21"/>
    </row>
    <row r="25" spans="1:15" ht="15">
      <c r="A25" s="33" t="s">
        <v>17</v>
      </c>
      <c r="B25" s="36">
        <v>2</v>
      </c>
      <c r="C25" s="34">
        <v>19938.06</v>
      </c>
      <c r="D25" s="36"/>
      <c r="E25" s="36">
        <v>2</v>
      </c>
      <c r="F25" s="36"/>
      <c r="G25" s="41"/>
      <c r="H25" s="21"/>
      <c r="I25" s="21"/>
      <c r="J25" s="21"/>
      <c r="K25" s="21"/>
      <c r="L25" s="21"/>
      <c r="M25" s="21"/>
      <c r="N25" s="21"/>
      <c r="O25" s="21"/>
    </row>
    <row r="26" spans="1:15" ht="15">
      <c r="A26" s="33" t="s">
        <v>15</v>
      </c>
      <c r="B26" s="36">
        <v>63</v>
      </c>
      <c r="C26" s="34">
        <f>107681.04*3</f>
        <v>323043.12</v>
      </c>
      <c r="D26" s="36"/>
      <c r="E26" s="36">
        <v>63</v>
      </c>
      <c r="F26" s="36"/>
      <c r="G26" s="41"/>
      <c r="H26" s="21"/>
      <c r="I26" s="21"/>
      <c r="J26" s="21"/>
      <c r="K26" s="21"/>
      <c r="L26" s="21"/>
      <c r="M26" s="21"/>
      <c r="N26" s="21"/>
      <c r="O26" s="21"/>
    </row>
    <row r="27" spans="1:15" ht="29.25" customHeight="1">
      <c r="A27" s="71" t="s">
        <v>36</v>
      </c>
      <c r="B27" s="58"/>
      <c r="C27" s="58"/>
      <c r="D27" s="58"/>
      <c r="E27" s="58"/>
      <c r="F27" s="58"/>
      <c r="G27" s="59"/>
      <c r="H27" s="21"/>
      <c r="I27" s="21"/>
      <c r="J27" s="21"/>
      <c r="K27" s="21"/>
      <c r="L27" s="21"/>
      <c r="M27" s="21"/>
      <c r="N27" s="21"/>
      <c r="O27" s="21"/>
    </row>
    <row r="28" spans="1:15" ht="63.75">
      <c r="A28" s="12" t="s">
        <v>8</v>
      </c>
      <c r="B28" s="8">
        <f>SUM(B29:B33)</f>
        <v>167</v>
      </c>
      <c r="C28" s="9">
        <f>SUM(C29:C33)</f>
        <v>3493541.13</v>
      </c>
      <c r="D28" s="25"/>
      <c r="E28" s="25">
        <f>SUM(E29:E33)</f>
        <v>165</v>
      </c>
      <c r="F28" s="25"/>
      <c r="G28" s="7"/>
      <c r="H28" s="21"/>
      <c r="I28" s="21"/>
      <c r="J28" s="21"/>
      <c r="K28" s="21"/>
      <c r="L28" s="21"/>
      <c r="M28" s="21"/>
      <c r="N28" s="21"/>
      <c r="O28" s="21"/>
    </row>
    <row r="29" spans="1:15" ht="15">
      <c r="A29" s="14" t="s">
        <v>27</v>
      </c>
      <c r="B29" s="4">
        <v>9</v>
      </c>
      <c r="C29" s="6">
        <v>195438.47</v>
      </c>
      <c r="D29" s="5"/>
      <c r="E29" s="5">
        <v>8</v>
      </c>
      <c r="F29" s="5"/>
      <c r="G29" s="7"/>
      <c r="H29" s="21"/>
      <c r="I29" s="21"/>
      <c r="J29" s="21"/>
      <c r="K29" s="21"/>
      <c r="L29" s="21"/>
      <c r="M29" s="21"/>
      <c r="N29" s="21"/>
      <c r="O29" s="21"/>
    </row>
    <row r="30" spans="1:15" ht="15">
      <c r="A30" s="14" t="s">
        <v>28</v>
      </c>
      <c r="B30" s="4">
        <v>1</v>
      </c>
      <c r="C30" s="6">
        <v>17787.9</v>
      </c>
      <c r="D30" s="5"/>
      <c r="E30" s="5">
        <v>1</v>
      </c>
      <c r="F30" s="5"/>
      <c r="G30" s="7"/>
      <c r="H30" s="21"/>
      <c r="I30" s="21"/>
      <c r="J30" s="21"/>
      <c r="K30" s="21"/>
      <c r="L30" s="21"/>
      <c r="M30" s="21"/>
      <c r="N30" s="21"/>
      <c r="O30" s="21"/>
    </row>
    <row r="31" spans="1:15" ht="15">
      <c r="A31" s="14" t="s">
        <v>11</v>
      </c>
      <c r="B31" s="4">
        <v>3</v>
      </c>
      <c r="C31" s="6">
        <v>208047.36</v>
      </c>
      <c r="D31" s="5"/>
      <c r="E31" s="5">
        <v>2</v>
      </c>
      <c r="F31" s="5"/>
      <c r="G31" s="7"/>
      <c r="H31" s="21"/>
      <c r="I31" s="21"/>
      <c r="J31" s="21"/>
      <c r="K31" s="21"/>
      <c r="L31" s="21"/>
      <c r="M31" s="21"/>
      <c r="N31" s="21"/>
      <c r="O31" s="21"/>
    </row>
    <row r="32" spans="1:15" ht="15">
      <c r="A32" s="3" t="s">
        <v>13</v>
      </c>
      <c r="B32" s="11">
        <v>123</v>
      </c>
      <c r="C32" s="6">
        <v>2350425</v>
      </c>
      <c r="D32" s="11"/>
      <c r="E32" s="11">
        <f>82+41</f>
        <v>123</v>
      </c>
      <c r="F32" s="11"/>
      <c r="G32" s="13"/>
      <c r="H32" s="21"/>
      <c r="I32" s="21"/>
      <c r="J32" s="21"/>
      <c r="K32" s="21"/>
      <c r="L32" s="21"/>
      <c r="M32" s="21"/>
      <c r="N32" s="21"/>
      <c r="O32" s="21"/>
    </row>
    <row r="33" spans="1:15" ht="15">
      <c r="A33" s="3" t="s">
        <v>12</v>
      </c>
      <c r="B33" s="11">
        <v>31</v>
      </c>
      <c r="C33" s="6">
        <v>721842.4</v>
      </c>
      <c r="D33" s="11"/>
      <c r="E33" s="11">
        <v>31</v>
      </c>
      <c r="F33" s="11"/>
      <c r="G33" s="13"/>
      <c r="H33" s="21"/>
      <c r="I33" s="21"/>
      <c r="J33" s="21"/>
      <c r="K33" s="21"/>
      <c r="L33" s="21"/>
      <c r="M33" s="21"/>
      <c r="N33" s="21"/>
      <c r="O33" s="21"/>
    </row>
    <row r="34" spans="1:15" ht="28.5" customHeight="1">
      <c r="A34" s="71" t="s">
        <v>37</v>
      </c>
      <c r="B34" s="58"/>
      <c r="C34" s="58"/>
      <c r="D34" s="58"/>
      <c r="E34" s="58"/>
      <c r="F34" s="58"/>
      <c r="G34" s="59"/>
      <c r="H34" s="21"/>
      <c r="I34" s="21"/>
      <c r="J34" s="21"/>
      <c r="K34" s="21"/>
      <c r="L34" s="21"/>
      <c r="M34" s="21"/>
      <c r="N34" s="21"/>
      <c r="O34" s="21"/>
    </row>
    <row r="35" spans="1:15" ht="68.25" customHeight="1">
      <c r="A35" s="12" t="s">
        <v>9</v>
      </c>
      <c r="B35" s="8">
        <f>SUM(B36:B42)</f>
        <v>199</v>
      </c>
      <c r="C35" s="9">
        <f>SUM(C36:C42)</f>
        <v>3607026.1099999994</v>
      </c>
      <c r="D35" s="8"/>
      <c r="E35" s="8"/>
      <c r="F35" s="8"/>
      <c r="G35" s="7"/>
      <c r="H35" s="21"/>
      <c r="I35" s="21"/>
      <c r="J35" s="21"/>
      <c r="K35" s="21"/>
      <c r="L35" s="21"/>
      <c r="M35" s="21"/>
      <c r="N35" s="21"/>
      <c r="O35" s="21"/>
    </row>
    <row r="36" spans="1:15" ht="15">
      <c r="A36" s="3" t="s">
        <v>11</v>
      </c>
      <c r="B36" s="11">
        <v>1</v>
      </c>
      <c r="C36" s="6">
        <v>70794</v>
      </c>
      <c r="D36" s="11"/>
      <c r="E36" s="11"/>
      <c r="F36" s="11"/>
      <c r="G36" s="13"/>
      <c r="H36" s="21"/>
      <c r="I36" s="21"/>
      <c r="J36" s="21"/>
      <c r="K36" s="21"/>
      <c r="L36" s="21"/>
      <c r="M36" s="21"/>
      <c r="N36" s="21"/>
      <c r="O36" s="21"/>
    </row>
    <row r="37" spans="1:15" ht="15">
      <c r="A37" s="3" t="s">
        <v>10</v>
      </c>
      <c r="B37" s="4">
        <v>1</v>
      </c>
      <c r="C37" s="6">
        <v>61927.05</v>
      </c>
      <c r="D37" s="4"/>
      <c r="E37" s="4"/>
      <c r="F37" s="4"/>
      <c r="G37" s="5"/>
      <c r="H37" s="21"/>
      <c r="I37" s="21"/>
      <c r="J37" s="21"/>
      <c r="K37" s="21"/>
      <c r="L37" s="21"/>
      <c r="M37" s="21"/>
      <c r="N37" s="21"/>
      <c r="O37" s="21"/>
    </row>
    <row r="38" spans="1:15" ht="15">
      <c r="A38" s="3" t="s">
        <v>23</v>
      </c>
      <c r="B38" s="11">
        <v>3</v>
      </c>
      <c r="C38" s="6">
        <v>116403</v>
      </c>
      <c r="D38" s="4"/>
      <c r="E38" s="4"/>
      <c r="F38" s="4"/>
      <c r="G38" s="5" t="s">
        <v>7</v>
      </c>
      <c r="H38" s="21"/>
      <c r="I38" s="21"/>
      <c r="J38" s="21"/>
      <c r="K38" s="21"/>
      <c r="L38" s="21"/>
      <c r="M38" s="21"/>
      <c r="N38" s="21"/>
      <c r="O38" s="21"/>
    </row>
    <row r="39" spans="1:15" ht="15">
      <c r="A39" s="7" t="s">
        <v>12</v>
      </c>
      <c r="B39" s="4">
        <v>5</v>
      </c>
      <c r="C39" s="6">
        <f>99820+11500</f>
        <v>111320</v>
      </c>
      <c r="D39" s="4"/>
      <c r="E39" s="4"/>
      <c r="F39" s="4"/>
      <c r="G39" s="5" t="s">
        <v>62</v>
      </c>
      <c r="H39" s="21"/>
      <c r="I39" s="21"/>
      <c r="J39" s="21"/>
      <c r="K39" s="21"/>
      <c r="L39" s="21"/>
      <c r="M39" s="21"/>
      <c r="N39" s="21"/>
      <c r="O39" s="21"/>
    </row>
    <row r="40" spans="1:15" ht="15">
      <c r="A40" s="7" t="s">
        <v>55</v>
      </c>
      <c r="B40" s="4">
        <v>76</v>
      </c>
      <c r="C40" s="6">
        <v>1824303.19</v>
      </c>
      <c r="D40" s="4"/>
      <c r="E40" s="4"/>
      <c r="F40" s="4"/>
      <c r="G40" s="5" t="s">
        <v>56</v>
      </c>
      <c r="H40" s="21"/>
      <c r="I40" s="21"/>
      <c r="J40" s="21"/>
      <c r="K40" s="21"/>
      <c r="L40" s="21"/>
      <c r="M40" s="21"/>
      <c r="N40" s="21"/>
      <c r="O40" s="21"/>
    </row>
    <row r="41" spans="1:15" ht="15">
      <c r="A41" s="7" t="s">
        <v>22</v>
      </c>
      <c r="B41" s="4">
        <v>73</v>
      </c>
      <c r="C41" s="6">
        <v>951459.74</v>
      </c>
      <c r="D41" s="4"/>
      <c r="E41" s="4"/>
      <c r="F41" s="4"/>
      <c r="G41" s="5" t="s">
        <v>61</v>
      </c>
      <c r="H41" s="21"/>
      <c r="I41" s="21"/>
      <c r="J41" s="21"/>
      <c r="K41" s="21"/>
      <c r="L41" s="21"/>
      <c r="M41" s="21"/>
      <c r="N41" s="21"/>
      <c r="O41" s="21"/>
    </row>
    <row r="42" spans="1:15" ht="15">
      <c r="A42" s="7" t="s">
        <v>58</v>
      </c>
      <c r="B42" s="4">
        <v>40</v>
      </c>
      <c r="C42" s="6">
        <f>435472.62+11782.17*3</f>
        <v>470819.13</v>
      </c>
      <c r="D42" s="4"/>
      <c r="E42" s="4"/>
      <c r="F42" s="4"/>
      <c r="G42" s="5"/>
      <c r="H42" s="21"/>
      <c r="I42" s="21"/>
      <c r="J42" s="21"/>
      <c r="K42" s="21"/>
      <c r="L42" s="21"/>
      <c r="M42" s="21"/>
      <c r="N42" s="21"/>
      <c r="O42" s="21"/>
    </row>
    <row r="43" spans="1:15" ht="15">
      <c r="A43" s="60" t="s">
        <v>38</v>
      </c>
      <c r="B43" s="61"/>
      <c r="C43" s="61"/>
      <c r="D43" s="61"/>
      <c r="E43" s="61"/>
      <c r="F43" s="61"/>
      <c r="G43" s="62"/>
      <c r="H43" s="21"/>
      <c r="I43" s="21"/>
      <c r="J43" s="21"/>
      <c r="K43" s="21"/>
      <c r="L43" s="21"/>
      <c r="M43" s="21"/>
      <c r="N43" s="21"/>
      <c r="O43" s="21"/>
    </row>
    <row r="44" spans="1:15" ht="70.5" customHeight="1">
      <c r="A44" s="12" t="s">
        <v>9</v>
      </c>
      <c r="B44" s="8">
        <v>28</v>
      </c>
      <c r="C44" s="9">
        <f>SUM(C45)</f>
        <v>111107.72</v>
      </c>
      <c r="D44" s="25"/>
      <c r="E44" s="8">
        <f>SUM(E45)</f>
        <v>28</v>
      </c>
      <c r="F44" s="25"/>
      <c r="G44" s="7"/>
      <c r="H44" s="21"/>
      <c r="I44" s="21"/>
      <c r="J44" s="21"/>
      <c r="K44" s="21"/>
      <c r="L44" s="21"/>
      <c r="M44" s="21"/>
      <c r="N44" s="21"/>
      <c r="O44" s="21"/>
    </row>
    <row r="45" spans="1:15" ht="15">
      <c r="A45" s="3" t="s">
        <v>15</v>
      </c>
      <c r="B45" s="11">
        <v>28</v>
      </c>
      <c r="C45" s="6">
        <v>111107.72</v>
      </c>
      <c r="D45" s="11"/>
      <c r="E45" s="11">
        <v>28</v>
      </c>
      <c r="F45" s="11"/>
      <c r="G45" s="13"/>
      <c r="H45" s="21"/>
      <c r="I45" s="21"/>
      <c r="J45" s="21"/>
      <c r="K45" s="21"/>
      <c r="L45" s="21"/>
      <c r="M45" s="21"/>
      <c r="N45" s="21"/>
      <c r="O45" s="21"/>
    </row>
    <row r="46" spans="1:15" ht="15">
      <c r="A46" s="60" t="s">
        <v>39</v>
      </c>
      <c r="B46" s="61"/>
      <c r="C46" s="61"/>
      <c r="D46" s="61"/>
      <c r="E46" s="61"/>
      <c r="F46" s="61"/>
      <c r="G46" s="62"/>
      <c r="H46" s="21"/>
      <c r="I46" s="21"/>
      <c r="J46" s="21"/>
      <c r="K46" s="21"/>
      <c r="L46" s="21"/>
      <c r="M46" s="21"/>
      <c r="N46" s="21"/>
      <c r="O46" s="21"/>
    </row>
    <row r="47" spans="1:15" ht="51">
      <c r="A47" s="39" t="s">
        <v>30</v>
      </c>
      <c r="B47" s="40">
        <f>SUM(B48:B52)</f>
        <v>64</v>
      </c>
      <c r="C47" s="30">
        <f>SUM(C48:C52)</f>
        <v>1085820.01</v>
      </c>
      <c r="D47" s="40"/>
      <c r="E47" s="40">
        <f>SUM(E48:E52)</f>
        <v>64</v>
      </c>
      <c r="F47" s="42"/>
      <c r="G47" s="43"/>
      <c r="H47" s="21"/>
      <c r="I47" s="21"/>
      <c r="J47" s="21"/>
      <c r="K47" s="21"/>
      <c r="L47" s="21"/>
      <c r="M47" s="21"/>
      <c r="N47" s="21"/>
      <c r="O47" s="21"/>
    </row>
    <row r="48" spans="1:15" ht="15">
      <c r="A48" s="33" t="s">
        <v>11</v>
      </c>
      <c r="B48" s="35">
        <v>2</v>
      </c>
      <c r="C48" s="34">
        <f>27876+38484.33</f>
        <v>66360.33</v>
      </c>
      <c r="D48" s="35"/>
      <c r="E48" s="35">
        <v>2</v>
      </c>
      <c r="F48" s="43"/>
      <c r="G48" s="43"/>
      <c r="H48" s="21"/>
      <c r="I48" s="21"/>
      <c r="J48" s="21"/>
      <c r="K48" s="21"/>
      <c r="L48" s="21"/>
      <c r="M48" s="21"/>
      <c r="N48" s="21"/>
      <c r="O48" s="21"/>
    </row>
    <row r="49" spans="1:15" ht="15">
      <c r="A49" s="32" t="s">
        <v>12</v>
      </c>
      <c r="B49" s="35">
        <v>16</v>
      </c>
      <c r="C49" s="34">
        <f>115652.32+258934</f>
        <v>374586.32</v>
      </c>
      <c r="D49" s="35"/>
      <c r="E49" s="35">
        <v>16</v>
      </c>
      <c r="F49" s="43"/>
      <c r="G49" s="43"/>
      <c r="H49" s="21"/>
      <c r="I49" s="21"/>
      <c r="J49" s="21"/>
      <c r="K49" s="21"/>
      <c r="L49" s="21"/>
      <c r="M49" s="21"/>
      <c r="N49" s="21"/>
      <c r="O49" s="21"/>
    </row>
    <row r="50" spans="1:15" ht="15">
      <c r="A50" s="33" t="s">
        <v>15</v>
      </c>
      <c r="B50" s="35">
        <v>39</v>
      </c>
      <c r="C50" s="34">
        <v>586860.74</v>
      </c>
      <c r="D50" s="35"/>
      <c r="E50" s="35">
        <v>39</v>
      </c>
      <c r="F50" s="43"/>
      <c r="G50" s="43"/>
      <c r="H50" s="21"/>
      <c r="I50" s="21"/>
      <c r="J50" s="21"/>
      <c r="K50" s="21"/>
      <c r="L50" s="21"/>
      <c r="M50" s="21"/>
      <c r="N50" s="21"/>
      <c r="O50" s="21"/>
    </row>
    <row r="51" spans="1:15" ht="15">
      <c r="A51" s="33" t="s">
        <v>17</v>
      </c>
      <c r="B51" s="35">
        <v>6</v>
      </c>
      <c r="C51" s="34">
        <v>47845.62</v>
      </c>
      <c r="D51" s="35"/>
      <c r="E51" s="35">
        <v>6</v>
      </c>
      <c r="F51" s="43"/>
      <c r="G51" s="43"/>
      <c r="H51" s="21"/>
      <c r="I51" s="21"/>
      <c r="J51" s="21"/>
      <c r="K51" s="21"/>
      <c r="L51" s="21"/>
      <c r="M51" s="21"/>
      <c r="N51" s="21"/>
      <c r="O51" s="21"/>
    </row>
    <row r="52" spans="1:15" ht="32.25" customHeight="1">
      <c r="A52" s="33" t="s">
        <v>18</v>
      </c>
      <c r="B52" s="41">
        <v>1</v>
      </c>
      <c r="C52" s="37">
        <v>10167</v>
      </c>
      <c r="D52" s="32"/>
      <c r="E52" s="41">
        <v>1</v>
      </c>
      <c r="F52" s="44"/>
      <c r="G52" s="44"/>
      <c r="H52" s="21"/>
      <c r="I52" s="21"/>
      <c r="J52" s="21"/>
      <c r="K52" s="21"/>
      <c r="L52" s="21"/>
      <c r="M52" s="21"/>
      <c r="N52" s="21"/>
      <c r="O52" s="21"/>
    </row>
    <row r="53" spans="1:15" ht="32.25" customHeight="1">
      <c r="A53" s="71" t="s">
        <v>40</v>
      </c>
      <c r="B53" s="58"/>
      <c r="C53" s="58"/>
      <c r="D53" s="58"/>
      <c r="E53" s="58"/>
      <c r="F53" s="58"/>
      <c r="G53" s="59"/>
      <c r="H53" s="21"/>
      <c r="I53" s="21"/>
      <c r="J53" s="21"/>
      <c r="K53" s="21"/>
      <c r="L53" s="21"/>
      <c r="M53" s="21"/>
      <c r="N53" s="21"/>
      <c r="O53" s="21"/>
    </row>
    <row r="54" spans="1:15" ht="76.5">
      <c r="A54" s="45" t="s">
        <v>31</v>
      </c>
      <c r="B54" s="25">
        <f>SUM(B55)</f>
        <v>20</v>
      </c>
      <c r="C54" s="9">
        <f>SUM(C55)</f>
        <v>152317</v>
      </c>
      <c r="D54" s="25"/>
      <c r="E54" s="25">
        <f>SUM(E55)</f>
        <v>20</v>
      </c>
      <c r="F54" s="25"/>
      <c r="G54" s="7"/>
      <c r="H54" s="21"/>
      <c r="I54" s="21"/>
      <c r="J54" s="21"/>
      <c r="K54" s="21"/>
      <c r="L54" s="21"/>
      <c r="M54" s="21"/>
      <c r="N54" s="21"/>
      <c r="O54" s="21"/>
    </row>
    <row r="55" spans="1:15" ht="15">
      <c r="A55" s="3" t="s">
        <v>18</v>
      </c>
      <c r="B55" s="5">
        <v>20</v>
      </c>
      <c r="C55" s="6">
        <v>152317</v>
      </c>
      <c r="D55" s="5"/>
      <c r="E55" s="5">
        <v>20</v>
      </c>
      <c r="F55" s="7"/>
      <c r="G55" s="7"/>
      <c r="H55" s="21"/>
      <c r="I55" s="21"/>
      <c r="J55" s="21"/>
      <c r="K55" s="21"/>
      <c r="L55" s="21"/>
      <c r="M55" s="21"/>
      <c r="N55" s="21"/>
      <c r="O55" s="21"/>
    </row>
    <row r="56" spans="1:15" ht="15">
      <c r="A56" s="73" t="s">
        <v>33</v>
      </c>
      <c r="B56" s="74"/>
      <c r="C56" s="74"/>
      <c r="D56" s="74"/>
      <c r="E56" s="74"/>
      <c r="F56" s="74"/>
      <c r="G56" s="74"/>
      <c r="H56" s="21"/>
      <c r="I56" s="21"/>
      <c r="J56" s="21"/>
      <c r="K56" s="21"/>
      <c r="L56" s="21"/>
      <c r="M56" s="21"/>
      <c r="N56" s="21"/>
      <c r="O56" s="21"/>
    </row>
    <row r="57" spans="1:15" ht="51">
      <c r="A57" s="46" t="s">
        <v>32</v>
      </c>
      <c r="B57" s="47">
        <v>1</v>
      </c>
      <c r="C57" s="48">
        <v>22765.4</v>
      </c>
      <c r="D57" s="47"/>
      <c r="E57" s="47">
        <v>1</v>
      </c>
      <c r="F57" s="49"/>
      <c r="G57" s="50"/>
      <c r="H57" s="21"/>
      <c r="I57" s="21"/>
      <c r="J57" s="21"/>
      <c r="K57" s="21"/>
      <c r="L57" s="21"/>
      <c r="M57" s="21"/>
      <c r="N57" s="21"/>
      <c r="O57" s="21"/>
    </row>
    <row r="58" spans="1:15" ht="15.75">
      <c r="A58" s="7" t="s">
        <v>24</v>
      </c>
      <c r="B58" s="13">
        <v>1</v>
      </c>
      <c r="C58" s="51">
        <v>22765.4</v>
      </c>
      <c r="D58" s="13"/>
      <c r="E58" s="13">
        <v>1</v>
      </c>
      <c r="F58" s="7"/>
      <c r="G58" s="52"/>
      <c r="H58" s="21"/>
      <c r="I58" s="21"/>
      <c r="J58" s="21"/>
      <c r="K58" s="21"/>
      <c r="L58" s="21"/>
      <c r="M58" s="21"/>
      <c r="N58" s="21"/>
      <c r="O58" s="21"/>
    </row>
    <row r="59" spans="1:15" ht="15">
      <c r="A59" s="72" t="s">
        <v>41</v>
      </c>
      <c r="B59" s="72"/>
      <c r="C59" s="72"/>
      <c r="D59" s="72"/>
      <c r="E59" s="72"/>
      <c r="F59" s="72"/>
      <c r="G59" s="72"/>
      <c r="H59" s="21"/>
      <c r="I59" s="21"/>
      <c r="J59" s="21"/>
      <c r="K59" s="21"/>
      <c r="L59" s="21"/>
      <c r="M59" s="21"/>
      <c r="N59" s="21"/>
      <c r="O59" s="21"/>
    </row>
    <row r="60" spans="1:15" ht="51">
      <c r="A60" s="12" t="s">
        <v>29</v>
      </c>
      <c r="B60" s="15">
        <f>SUM(B61:B65)</f>
        <v>274</v>
      </c>
      <c r="C60" s="9">
        <f>SUM(C61:C65)</f>
        <v>2268246.97</v>
      </c>
      <c r="D60" s="9"/>
      <c r="E60" s="15">
        <f>SUM(E61:E65)</f>
        <v>148</v>
      </c>
      <c r="F60" s="9"/>
      <c r="G60" s="7"/>
      <c r="H60" s="21"/>
      <c r="I60" s="21"/>
      <c r="J60" s="21"/>
      <c r="K60" s="21"/>
      <c r="L60" s="21"/>
      <c r="M60" s="21"/>
      <c r="N60" s="21"/>
      <c r="O60" s="21"/>
    </row>
    <row r="61" spans="1:15" ht="15">
      <c r="A61" s="3" t="s">
        <v>15</v>
      </c>
      <c r="B61" s="5">
        <f>66+64+25+22+21+21+21</f>
        <v>240</v>
      </c>
      <c r="C61" s="6">
        <f>1593415.62</f>
        <v>1593415.62</v>
      </c>
      <c r="D61" s="5"/>
      <c r="E61" s="4">
        <v>119</v>
      </c>
      <c r="F61" s="5"/>
      <c r="G61" s="7"/>
      <c r="H61" s="21"/>
      <c r="I61" s="21"/>
      <c r="J61" s="21"/>
      <c r="K61" s="21"/>
      <c r="L61" s="21"/>
      <c r="M61" s="21"/>
      <c r="N61" s="21"/>
      <c r="O61" s="21"/>
    </row>
    <row r="62" spans="1:15" ht="15">
      <c r="A62" s="3" t="s">
        <v>57</v>
      </c>
      <c r="B62" s="65">
        <f>3+3+1+1+1+1+1+1</f>
        <v>12</v>
      </c>
      <c r="C62" s="6">
        <f>210190.08+21243.99</f>
        <v>231434.06999999998</v>
      </c>
      <c r="D62" s="67"/>
      <c r="E62" s="69">
        <v>10</v>
      </c>
      <c r="F62" s="67"/>
      <c r="G62" s="63"/>
      <c r="H62" s="21"/>
      <c r="I62" s="21"/>
      <c r="J62" s="21"/>
      <c r="K62" s="21"/>
      <c r="L62" s="21"/>
      <c r="M62" s="21"/>
      <c r="N62" s="21"/>
      <c r="O62" s="21"/>
    </row>
    <row r="63" spans="1:15" ht="15">
      <c r="A63" s="7" t="s">
        <v>14</v>
      </c>
      <c r="B63" s="66"/>
      <c r="C63" s="6">
        <f>69243.3+6993.9</f>
        <v>76237.2</v>
      </c>
      <c r="D63" s="68"/>
      <c r="E63" s="70"/>
      <c r="F63" s="68"/>
      <c r="G63" s="64"/>
      <c r="H63" s="21"/>
      <c r="I63" s="21"/>
      <c r="J63" s="21"/>
      <c r="K63" s="21"/>
      <c r="L63" s="21"/>
      <c r="M63" s="21"/>
      <c r="N63" s="21"/>
      <c r="O63" s="21"/>
    </row>
    <row r="64" spans="1:15" ht="15">
      <c r="A64" s="7" t="s">
        <v>16</v>
      </c>
      <c r="B64" s="65">
        <f>18+2+1+1</f>
        <v>22</v>
      </c>
      <c r="C64" s="6">
        <f>198203.77+22097.37</f>
        <v>220301.13999999998</v>
      </c>
      <c r="D64" s="67"/>
      <c r="E64" s="69">
        <v>19</v>
      </c>
      <c r="F64" s="67"/>
      <c r="G64" s="63"/>
      <c r="H64" s="21"/>
      <c r="I64" s="21"/>
      <c r="J64" s="21"/>
      <c r="K64" s="21"/>
      <c r="L64" s="21"/>
      <c r="M64" s="21"/>
      <c r="N64" s="21"/>
      <c r="O64" s="21"/>
    </row>
    <row r="65" spans="1:15" ht="15">
      <c r="A65" s="3" t="s">
        <v>17</v>
      </c>
      <c r="B65" s="66"/>
      <c r="C65" s="6">
        <f>132493.71+14365.23</f>
        <v>146858.94</v>
      </c>
      <c r="D65" s="68"/>
      <c r="E65" s="70"/>
      <c r="F65" s="68"/>
      <c r="G65" s="64"/>
      <c r="H65" s="21"/>
      <c r="I65" s="21"/>
      <c r="J65" s="21"/>
      <c r="K65" s="21"/>
      <c r="L65" s="21"/>
      <c r="M65" s="21"/>
      <c r="N65" s="21"/>
      <c r="O65" s="21"/>
    </row>
    <row r="66" spans="1:15" ht="15">
      <c r="A66" s="72" t="s">
        <v>42</v>
      </c>
      <c r="B66" s="72"/>
      <c r="C66" s="72"/>
      <c r="D66" s="72"/>
      <c r="E66" s="72"/>
      <c r="F66" s="72"/>
      <c r="G66" s="72"/>
      <c r="H66" s="21"/>
      <c r="I66" s="21"/>
      <c r="J66" s="21"/>
      <c r="K66" s="21"/>
      <c r="L66" s="21"/>
      <c r="M66" s="21"/>
      <c r="N66" s="21"/>
      <c r="O66" s="21"/>
    </row>
    <row r="67" spans="1:15" ht="26.25">
      <c r="A67" s="53" t="s">
        <v>43</v>
      </c>
      <c r="B67" s="25">
        <f>SUM(B68)</f>
        <v>80</v>
      </c>
      <c r="C67" s="9">
        <f>SUM(C68)</f>
        <v>433621</v>
      </c>
      <c r="D67" s="25"/>
      <c r="E67" s="25">
        <v>80</v>
      </c>
      <c r="F67" s="25"/>
      <c r="G67" s="7"/>
      <c r="H67" s="21"/>
      <c r="I67" s="21"/>
      <c r="J67" s="21"/>
      <c r="K67" s="21"/>
      <c r="L67" s="21"/>
      <c r="M67" s="21"/>
      <c r="N67" s="21"/>
      <c r="O67" s="21"/>
    </row>
    <row r="68" spans="1:15" ht="15">
      <c r="A68" s="3" t="s">
        <v>15</v>
      </c>
      <c r="B68" s="5">
        <v>80</v>
      </c>
      <c r="C68" s="6">
        <v>433621</v>
      </c>
      <c r="D68" s="5"/>
      <c r="E68" s="5">
        <v>80</v>
      </c>
      <c r="F68" s="5"/>
      <c r="G68" s="7"/>
      <c r="H68" s="21"/>
      <c r="I68" s="21"/>
      <c r="J68" s="21"/>
      <c r="K68" s="21"/>
      <c r="L68" s="21"/>
      <c r="M68" s="21"/>
      <c r="N68" s="21"/>
      <c r="O68" s="21"/>
    </row>
    <row r="69" spans="1:15" ht="15">
      <c r="A69" s="72" t="s">
        <v>44</v>
      </c>
      <c r="B69" s="72"/>
      <c r="C69" s="72"/>
      <c r="D69" s="72"/>
      <c r="E69" s="72"/>
      <c r="F69" s="72"/>
      <c r="G69" s="72"/>
      <c r="H69" s="21"/>
      <c r="I69" s="21"/>
      <c r="J69" s="21"/>
      <c r="K69" s="21"/>
      <c r="L69" s="21"/>
      <c r="M69" s="21"/>
      <c r="N69" s="21"/>
      <c r="O69" s="21"/>
    </row>
    <row r="70" spans="1:15" ht="39">
      <c r="A70" s="53" t="s">
        <v>63</v>
      </c>
      <c r="B70" s="25">
        <v>10</v>
      </c>
      <c r="C70" s="9">
        <f>SUM(C71:C72)</f>
        <v>122076.43</v>
      </c>
      <c r="D70" s="25"/>
      <c r="E70" s="25">
        <v>10</v>
      </c>
      <c r="F70" s="25"/>
      <c r="G70" s="7"/>
      <c r="H70" s="21"/>
      <c r="I70" s="21"/>
      <c r="J70" s="21"/>
      <c r="K70" s="21"/>
      <c r="L70" s="21"/>
      <c r="M70" s="21"/>
      <c r="N70" s="21"/>
      <c r="O70" s="21"/>
    </row>
    <row r="71" spans="1:15" ht="15">
      <c r="A71" s="7" t="s">
        <v>45</v>
      </c>
      <c r="B71" s="5">
        <v>2</v>
      </c>
      <c r="C71" s="6">
        <v>53594</v>
      </c>
      <c r="D71" s="5"/>
      <c r="E71" s="5">
        <v>2</v>
      </c>
      <c r="F71" s="5"/>
      <c r="G71" s="7"/>
      <c r="H71" s="21"/>
      <c r="I71" s="21"/>
      <c r="J71" s="21"/>
      <c r="K71" s="21"/>
      <c r="L71" s="21"/>
      <c r="M71" s="21"/>
      <c r="N71" s="21"/>
      <c r="O71" s="21"/>
    </row>
    <row r="72" spans="1:15" ht="15">
      <c r="A72" s="7" t="s">
        <v>28</v>
      </c>
      <c r="B72" s="5">
        <v>8</v>
      </c>
      <c r="C72" s="6">
        <v>68482.43</v>
      </c>
      <c r="D72" s="5"/>
      <c r="E72" s="5">
        <v>8</v>
      </c>
      <c r="F72" s="5"/>
      <c r="G72" s="7"/>
      <c r="H72" s="21"/>
      <c r="I72" s="21"/>
      <c r="J72" s="21"/>
      <c r="K72" s="21"/>
      <c r="L72" s="21"/>
      <c r="M72" s="21"/>
      <c r="N72" s="21"/>
      <c r="O72" s="21"/>
    </row>
    <row r="73" spans="1:15" ht="15">
      <c r="A73" s="72" t="s">
        <v>46</v>
      </c>
      <c r="B73" s="72"/>
      <c r="C73" s="72"/>
      <c r="D73" s="72"/>
      <c r="E73" s="72"/>
      <c r="F73" s="72"/>
      <c r="G73" s="72"/>
      <c r="H73" s="21"/>
      <c r="I73" s="21"/>
      <c r="J73" s="21"/>
      <c r="K73" s="21"/>
      <c r="L73" s="21"/>
      <c r="M73" s="21"/>
      <c r="N73" s="21"/>
      <c r="O73" s="21"/>
    </row>
    <row r="74" spans="1:15" ht="51">
      <c r="A74" s="12" t="s">
        <v>47</v>
      </c>
      <c r="B74" s="25">
        <f>SUM(B75)</f>
        <v>20</v>
      </c>
      <c r="C74" s="9">
        <f>SUM(C75)</f>
        <v>36642.00000000001</v>
      </c>
      <c r="D74" s="25"/>
      <c r="E74" s="25">
        <v>15</v>
      </c>
      <c r="F74" s="25"/>
      <c r="G74" s="5"/>
      <c r="H74" s="21"/>
      <c r="I74" s="21"/>
      <c r="J74" s="21"/>
      <c r="K74" s="21"/>
      <c r="L74" s="21"/>
      <c r="M74" s="21"/>
      <c r="N74" s="21"/>
      <c r="O74" s="21"/>
    </row>
    <row r="75" spans="1:15" ht="15">
      <c r="A75" s="3" t="s">
        <v>15</v>
      </c>
      <c r="B75" s="5">
        <f>19+1</f>
        <v>20</v>
      </c>
      <c r="C75" s="6">
        <f>32812.32+1371.12+1087.44+1371.12</f>
        <v>36642.00000000001</v>
      </c>
      <c r="D75" s="5"/>
      <c r="E75" s="5">
        <v>15</v>
      </c>
      <c r="F75" s="5"/>
      <c r="G75" s="5"/>
      <c r="H75" s="21"/>
      <c r="I75" s="21"/>
      <c r="J75" s="21"/>
      <c r="K75" s="21"/>
      <c r="L75" s="21"/>
      <c r="M75" s="21"/>
      <c r="N75" s="21"/>
      <c r="O75" s="21"/>
    </row>
    <row r="76" spans="1:15" ht="27" customHeight="1">
      <c r="A76" s="71" t="s">
        <v>53</v>
      </c>
      <c r="B76" s="58"/>
      <c r="C76" s="58"/>
      <c r="D76" s="58"/>
      <c r="E76" s="58"/>
      <c r="F76" s="58"/>
      <c r="G76" s="59"/>
      <c r="H76" s="21"/>
      <c r="I76" s="21"/>
      <c r="J76" s="21"/>
      <c r="K76" s="21"/>
      <c r="L76" s="21"/>
      <c r="M76" s="21"/>
      <c r="N76" s="21"/>
      <c r="O76" s="21"/>
    </row>
    <row r="77" spans="1:15" ht="63.75">
      <c r="A77" s="12" t="s">
        <v>52</v>
      </c>
      <c r="B77" s="25">
        <f>SUM(B78:B82)</f>
        <v>38</v>
      </c>
      <c r="C77" s="9">
        <f>SUM(C78:C82)</f>
        <v>393397.46</v>
      </c>
      <c r="D77" s="25"/>
      <c r="E77" s="25">
        <f>SUM(E78:E82)</f>
        <v>38</v>
      </c>
      <c r="F77" s="25"/>
      <c r="G77" s="5"/>
      <c r="H77" s="21"/>
      <c r="I77" s="21"/>
      <c r="J77" s="21"/>
      <c r="K77" s="21"/>
      <c r="L77" s="21"/>
      <c r="M77" s="21"/>
      <c r="N77" s="21"/>
      <c r="O77" s="21"/>
    </row>
    <row r="78" spans="1:15" ht="15">
      <c r="A78" s="3" t="s">
        <v>10</v>
      </c>
      <c r="B78" s="5">
        <v>1</v>
      </c>
      <c r="C78" s="6">
        <v>38317.06</v>
      </c>
      <c r="D78" s="5"/>
      <c r="E78" s="5">
        <v>1</v>
      </c>
      <c r="F78" s="5"/>
      <c r="G78" s="5"/>
      <c r="H78" s="21"/>
      <c r="I78" s="21"/>
      <c r="J78" s="21"/>
      <c r="K78" s="21"/>
      <c r="L78" s="21"/>
      <c r="M78" s="21"/>
      <c r="N78" s="21"/>
      <c r="O78" s="21"/>
    </row>
    <row r="79" spans="1:15" ht="15">
      <c r="A79" s="7" t="s">
        <v>12</v>
      </c>
      <c r="B79" s="5">
        <v>4</v>
      </c>
      <c r="C79" s="6">
        <f>30896.32*4</f>
        <v>123585.28</v>
      </c>
      <c r="D79" s="5"/>
      <c r="E79" s="5">
        <v>4</v>
      </c>
      <c r="F79" s="5"/>
      <c r="G79" s="5"/>
      <c r="H79" s="21"/>
      <c r="I79" s="21"/>
      <c r="J79" s="21"/>
      <c r="K79" s="21"/>
      <c r="L79" s="21"/>
      <c r="M79" s="21"/>
      <c r="N79" s="21"/>
      <c r="O79" s="21"/>
    </row>
    <row r="80" spans="1:15" ht="15">
      <c r="A80" s="7" t="s">
        <v>15</v>
      </c>
      <c r="B80" s="5">
        <v>21</v>
      </c>
      <c r="C80" s="6">
        <v>174503.28</v>
      </c>
      <c r="D80" s="5"/>
      <c r="E80" s="5">
        <v>21</v>
      </c>
      <c r="F80" s="5"/>
      <c r="G80" s="5"/>
      <c r="H80" s="21"/>
      <c r="I80" s="21"/>
      <c r="J80" s="21"/>
      <c r="K80" s="21"/>
      <c r="L80" s="21"/>
      <c r="M80" s="21"/>
      <c r="N80" s="21"/>
      <c r="O80" s="21"/>
    </row>
    <row r="81" spans="1:15" ht="15">
      <c r="A81" s="7" t="s">
        <v>17</v>
      </c>
      <c r="B81" s="5">
        <v>6</v>
      </c>
      <c r="C81" s="6">
        <v>36893.64</v>
      </c>
      <c r="D81" s="5"/>
      <c r="E81" s="5">
        <v>6</v>
      </c>
      <c r="F81" s="7"/>
      <c r="G81" s="7"/>
      <c r="H81" s="21"/>
      <c r="I81" s="21"/>
      <c r="J81" s="21"/>
      <c r="K81" s="21"/>
      <c r="L81" s="21"/>
      <c r="M81" s="21"/>
      <c r="N81" s="21"/>
      <c r="O81" s="21"/>
    </row>
    <row r="82" spans="1:15" ht="15">
      <c r="A82" s="7" t="s">
        <v>60</v>
      </c>
      <c r="B82" s="5">
        <v>6</v>
      </c>
      <c r="C82" s="5">
        <v>20098.2</v>
      </c>
      <c r="D82" s="5"/>
      <c r="E82" s="5">
        <v>6</v>
      </c>
      <c r="F82" s="7"/>
      <c r="G82" s="7"/>
      <c r="H82" s="21"/>
      <c r="I82" s="21"/>
      <c r="J82" s="21"/>
      <c r="K82" s="21"/>
      <c r="L82" s="21"/>
      <c r="M82" s="21"/>
      <c r="N82" s="21"/>
      <c r="O82" s="21"/>
    </row>
  </sheetData>
  <sheetProtection/>
  <mergeCells count="26">
    <mergeCell ref="A59:G59"/>
    <mergeCell ref="B62:B63"/>
    <mergeCell ref="D62:D63"/>
    <mergeCell ref="E62:E63"/>
    <mergeCell ref="F62:F63"/>
    <mergeCell ref="G62:G63"/>
    <mergeCell ref="A76:G76"/>
    <mergeCell ref="A66:G66"/>
    <mergeCell ref="A69:G69"/>
    <mergeCell ref="A73:G73"/>
    <mergeCell ref="A27:G27"/>
    <mergeCell ref="A34:G34"/>
    <mergeCell ref="A43:G43"/>
    <mergeCell ref="A46:G46"/>
    <mergeCell ref="A53:G53"/>
    <mergeCell ref="A56:G56"/>
    <mergeCell ref="A1:O1"/>
    <mergeCell ref="A4:G4"/>
    <mergeCell ref="A14:G14"/>
    <mergeCell ref="A2:G2"/>
    <mergeCell ref="A21:G21"/>
    <mergeCell ref="G64:G65"/>
    <mergeCell ref="B64:B65"/>
    <mergeCell ref="D64:D65"/>
    <mergeCell ref="E64:E65"/>
    <mergeCell ref="F64:F65"/>
  </mergeCells>
  <printOptions/>
  <pageMargins left="0.5118110236220472" right="0.5511811023622047" top="0.1968503937007874" bottom="0.1968503937007874" header="0.15748031496062992" footer="0.1968503937007874"/>
  <pageSetup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2019-03-04T07:45:46Z</dcterms:modified>
  <cp:category/>
  <cp:version/>
  <cp:contentType/>
  <cp:contentStatus/>
</cp:coreProperties>
</file>